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shafe\Downloads\"/>
    </mc:Choice>
  </mc:AlternateContent>
  <xr:revisionPtr revIDLastSave="0" documentId="13_ncr:1_{C00FEBF7-EB13-4B07-9780-72D22F7D6FD2}" xr6:coauthVersionLast="47" xr6:coauthVersionMax="47" xr10:uidLastSave="{00000000-0000-0000-0000-000000000000}"/>
  <bookViews>
    <workbookView xWindow="-120" yWindow="-120" windowWidth="20730" windowHeight="11040" firstSheet="7" activeTab="9" xr2:uid="{B44B3249-ADCF-CB44-8C1E-181EBA6D7EDD}"/>
  </bookViews>
  <sheets>
    <sheet name="Start Up Costs " sheetId="10" r:id="rId1"/>
    <sheet name="Income Statement Year 2025" sheetId="22" r:id="rId2"/>
    <sheet name="Income Statement Year 2026" sheetId="21" r:id="rId3"/>
    <sheet name="Income Statement Year 2027" sheetId="18" r:id="rId4"/>
    <sheet name="Cash Flow Year 2025 " sheetId="4" r:id="rId5"/>
    <sheet name="Cash Flow Year 2026" sheetId="19" r:id="rId6"/>
    <sheet name="Cash Flow Year 2027" sheetId="20" r:id="rId7"/>
    <sheet name="Balance Sheet Year 2025" sheetId="28" r:id="rId8"/>
    <sheet name="Balance Sheet Year 2026" sheetId="26" r:id="rId9"/>
    <sheet name="Balance Sheet Year 2027" sheetId="27" r:id="rId10"/>
    <sheet name="Sheet1" sheetId="23" r:id="rId1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28" l="1"/>
  <c r="D17" i="28" s="1"/>
  <c r="D24" i="28" s="1"/>
  <c r="D27" i="28" s="1"/>
  <c r="D8" i="28"/>
  <c r="B14" i="10"/>
  <c r="D27" i="26"/>
  <c r="D24" i="26"/>
  <c r="D16" i="27"/>
  <c r="D8" i="27"/>
  <c r="D16" i="26"/>
  <c r="D8" i="26"/>
  <c r="D17" i="26" s="1"/>
  <c r="B7" i="10"/>
  <c r="M20" i="22"/>
  <c r="L20" i="22"/>
  <c r="K20" i="22"/>
  <c r="J20" i="22"/>
  <c r="I20" i="22"/>
  <c r="H20" i="22"/>
  <c r="G20" i="22"/>
  <c r="F20" i="22"/>
  <c r="E20" i="22"/>
  <c r="D20" i="22"/>
  <c r="C20" i="22"/>
  <c r="B20" i="22"/>
  <c r="N20" i="22" s="1"/>
  <c r="N17" i="22"/>
  <c r="N16" i="22"/>
  <c r="N14" i="22"/>
  <c r="N8" i="22"/>
  <c r="K7" i="22"/>
  <c r="K10" i="22" s="1"/>
  <c r="K22" i="22" s="1"/>
  <c r="K24" i="22" s="1"/>
  <c r="G7" i="22"/>
  <c r="G10" i="22" s="1"/>
  <c r="G22" i="22" s="1"/>
  <c r="G24" i="22" s="1"/>
  <c r="C7" i="22"/>
  <c r="C10" i="22" s="1"/>
  <c r="C22" i="22" s="1"/>
  <c r="C24" i="22" s="1"/>
  <c r="M5" i="22"/>
  <c r="L5" i="22"/>
  <c r="L7" i="22" s="1"/>
  <c r="L10" i="22" s="1"/>
  <c r="L22" i="22" s="1"/>
  <c r="L24" i="22" s="1"/>
  <c r="K5" i="22"/>
  <c r="J5" i="22"/>
  <c r="I5" i="22"/>
  <c r="H5" i="22"/>
  <c r="H7" i="22" s="1"/>
  <c r="H10" i="22" s="1"/>
  <c r="H22" i="22" s="1"/>
  <c r="H24" i="22" s="1"/>
  <c r="G5" i="22"/>
  <c r="F5" i="22"/>
  <c r="E5" i="22"/>
  <c r="D5" i="22"/>
  <c r="D7" i="22" s="1"/>
  <c r="D10" i="22" s="1"/>
  <c r="D22" i="22" s="1"/>
  <c r="D24" i="22" s="1"/>
  <c r="C5" i="22"/>
  <c r="B5" i="22"/>
  <c r="N5" i="22" s="1"/>
  <c r="M4" i="22"/>
  <c r="M7" i="22" s="1"/>
  <c r="M10" i="22" s="1"/>
  <c r="M22" i="22" s="1"/>
  <c r="M24" i="22" s="1"/>
  <c r="L4" i="22"/>
  <c r="K4" i="22"/>
  <c r="J4" i="22"/>
  <c r="J7" i="22" s="1"/>
  <c r="J10" i="22" s="1"/>
  <c r="J22" i="22" s="1"/>
  <c r="J24" i="22" s="1"/>
  <c r="I4" i="22"/>
  <c r="I7" i="22" s="1"/>
  <c r="I10" i="22" s="1"/>
  <c r="I22" i="22" s="1"/>
  <c r="I24" i="22" s="1"/>
  <c r="H4" i="22"/>
  <c r="G4" i="22"/>
  <c r="F4" i="22"/>
  <c r="F7" i="22" s="1"/>
  <c r="F10" i="22" s="1"/>
  <c r="F22" i="22" s="1"/>
  <c r="F24" i="22" s="1"/>
  <c r="E4" i="22"/>
  <c r="E7" i="22" s="1"/>
  <c r="E10" i="22" s="1"/>
  <c r="E22" i="22" s="1"/>
  <c r="E24" i="22" s="1"/>
  <c r="D4" i="22"/>
  <c r="C4" i="22"/>
  <c r="B4" i="22"/>
  <c r="B7" i="22" s="1"/>
  <c r="B10" i="22" s="1"/>
  <c r="B22" i="22" s="1"/>
  <c r="M20" i="21"/>
  <c r="L20" i="21"/>
  <c r="K20" i="21"/>
  <c r="J20" i="21"/>
  <c r="I20" i="21"/>
  <c r="H20" i="21"/>
  <c r="G20" i="21"/>
  <c r="F20" i="21"/>
  <c r="E20" i="21"/>
  <c r="D20" i="21"/>
  <c r="C20" i="21"/>
  <c r="B20" i="21"/>
  <c r="N20" i="21" s="1"/>
  <c r="N17" i="21"/>
  <c r="N16" i="21"/>
  <c r="N14" i="21"/>
  <c r="N8" i="21"/>
  <c r="K7" i="21"/>
  <c r="K10" i="21" s="1"/>
  <c r="K22" i="21" s="1"/>
  <c r="K24" i="21" s="1"/>
  <c r="G7" i="21"/>
  <c r="G10" i="21" s="1"/>
  <c r="G22" i="21" s="1"/>
  <c r="G24" i="21" s="1"/>
  <c r="C7" i="21"/>
  <c r="C10" i="21" s="1"/>
  <c r="C22" i="21" s="1"/>
  <c r="C24" i="21" s="1"/>
  <c r="M5" i="21"/>
  <c r="L5" i="21"/>
  <c r="K5" i="21"/>
  <c r="J5" i="21"/>
  <c r="I5" i="21"/>
  <c r="H5" i="21"/>
  <c r="G5" i="21"/>
  <c r="F5" i="21"/>
  <c r="E5" i="21"/>
  <c r="D5" i="21"/>
  <c r="C5" i="21"/>
  <c r="B5" i="21"/>
  <c r="N5" i="21" s="1"/>
  <c r="M4" i="21"/>
  <c r="M7" i="21" s="1"/>
  <c r="M10" i="21" s="1"/>
  <c r="M22" i="21" s="1"/>
  <c r="M24" i="21" s="1"/>
  <c r="L4" i="21"/>
  <c r="L7" i="21" s="1"/>
  <c r="L10" i="21" s="1"/>
  <c r="L22" i="21" s="1"/>
  <c r="L24" i="21" s="1"/>
  <c r="K4" i="21"/>
  <c r="J4" i="21"/>
  <c r="J7" i="21" s="1"/>
  <c r="J10" i="21" s="1"/>
  <c r="J22" i="21" s="1"/>
  <c r="J24" i="21" s="1"/>
  <c r="I4" i="21"/>
  <c r="I7" i="21" s="1"/>
  <c r="I10" i="21" s="1"/>
  <c r="I22" i="21" s="1"/>
  <c r="I24" i="21" s="1"/>
  <c r="H4" i="21"/>
  <c r="H7" i="21" s="1"/>
  <c r="H10" i="21" s="1"/>
  <c r="H22" i="21" s="1"/>
  <c r="H24" i="21" s="1"/>
  <c r="G4" i="21"/>
  <c r="F4" i="21"/>
  <c r="F7" i="21" s="1"/>
  <c r="F10" i="21" s="1"/>
  <c r="F22" i="21" s="1"/>
  <c r="F24" i="21" s="1"/>
  <c r="E4" i="21"/>
  <c r="E7" i="21" s="1"/>
  <c r="E10" i="21" s="1"/>
  <c r="E22" i="21" s="1"/>
  <c r="E24" i="21" s="1"/>
  <c r="D4" i="21"/>
  <c r="D7" i="21" s="1"/>
  <c r="D10" i="21" s="1"/>
  <c r="D22" i="21" s="1"/>
  <c r="D24" i="21" s="1"/>
  <c r="C4" i="21"/>
  <c r="B4" i="21"/>
  <c r="B7" i="21" s="1"/>
  <c r="B10" i="21" s="1"/>
  <c r="B22" i="21" s="1"/>
  <c r="C20" i="18"/>
  <c r="D20" i="18"/>
  <c r="E20" i="18"/>
  <c r="F20" i="18"/>
  <c r="G20" i="18"/>
  <c r="H20" i="18"/>
  <c r="I20" i="18"/>
  <c r="J20" i="18"/>
  <c r="K20" i="18"/>
  <c r="L20" i="18"/>
  <c r="M20" i="18"/>
  <c r="B20" i="18"/>
  <c r="N17" i="18"/>
  <c r="M23" i="20"/>
  <c r="L23" i="20"/>
  <c r="K23" i="20"/>
  <c r="J23" i="20"/>
  <c r="I23" i="20"/>
  <c r="H23" i="20"/>
  <c r="G23" i="20"/>
  <c r="F23" i="20"/>
  <c r="E23" i="20"/>
  <c r="D23" i="20"/>
  <c r="C23" i="20"/>
  <c r="B23" i="20"/>
  <c r="M16" i="20"/>
  <c r="M26" i="20" s="1"/>
  <c r="M29" i="20" s="1"/>
  <c r="L16" i="20"/>
  <c r="L26" i="20" s="1"/>
  <c r="L29" i="20" s="1"/>
  <c r="K16" i="20"/>
  <c r="K26" i="20" s="1"/>
  <c r="K29" i="20" s="1"/>
  <c r="J16" i="20"/>
  <c r="J26" i="20" s="1"/>
  <c r="J29" i="20" s="1"/>
  <c r="I16" i="20"/>
  <c r="I26" i="20" s="1"/>
  <c r="I29" i="20" s="1"/>
  <c r="H16" i="20"/>
  <c r="H26" i="20" s="1"/>
  <c r="H29" i="20" s="1"/>
  <c r="G16" i="20"/>
  <c r="G26" i="20" s="1"/>
  <c r="G29" i="20" s="1"/>
  <c r="F16" i="20"/>
  <c r="F26" i="20" s="1"/>
  <c r="F29" i="20" s="1"/>
  <c r="E16" i="20"/>
  <c r="E26" i="20" s="1"/>
  <c r="E29" i="20" s="1"/>
  <c r="D16" i="20"/>
  <c r="D26" i="20" s="1"/>
  <c r="D29" i="20" s="1"/>
  <c r="C16" i="20"/>
  <c r="C26" i="20" s="1"/>
  <c r="C29" i="20" s="1"/>
  <c r="B16" i="20"/>
  <c r="M9" i="20"/>
  <c r="M28" i="20" s="1"/>
  <c r="M31" i="20" s="1"/>
  <c r="M33" i="20" s="1"/>
  <c r="L9" i="20"/>
  <c r="L28" i="20" s="1"/>
  <c r="L31" i="20" s="1"/>
  <c r="L33" i="20" s="1"/>
  <c r="K9" i="20"/>
  <c r="K28" i="20" s="1"/>
  <c r="K31" i="20" s="1"/>
  <c r="K33" i="20" s="1"/>
  <c r="J9" i="20"/>
  <c r="J28" i="20" s="1"/>
  <c r="J31" i="20" s="1"/>
  <c r="J33" i="20" s="1"/>
  <c r="I9" i="20"/>
  <c r="I28" i="20" s="1"/>
  <c r="I31" i="20" s="1"/>
  <c r="I33" i="20" s="1"/>
  <c r="H9" i="20"/>
  <c r="H28" i="20" s="1"/>
  <c r="H31" i="20" s="1"/>
  <c r="H33" i="20" s="1"/>
  <c r="G9" i="20"/>
  <c r="G28" i="20" s="1"/>
  <c r="G31" i="20" s="1"/>
  <c r="G33" i="20" s="1"/>
  <c r="F9" i="20"/>
  <c r="F28" i="20" s="1"/>
  <c r="F31" i="20" s="1"/>
  <c r="F33" i="20" s="1"/>
  <c r="E9" i="20"/>
  <c r="E28" i="20" s="1"/>
  <c r="E31" i="20" s="1"/>
  <c r="E33" i="20" s="1"/>
  <c r="D9" i="20"/>
  <c r="D28" i="20" s="1"/>
  <c r="D31" i="20" s="1"/>
  <c r="D33" i="20" s="1"/>
  <c r="C9" i="20"/>
  <c r="C28" i="20" s="1"/>
  <c r="C31" i="20" s="1"/>
  <c r="C33" i="20" s="1"/>
  <c r="B9" i="20"/>
  <c r="B28" i="20" s="1"/>
  <c r="M23" i="19"/>
  <c r="L23" i="19"/>
  <c r="K23" i="19"/>
  <c r="J23" i="19"/>
  <c r="I23" i="19"/>
  <c r="H23" i="19"/>
  <c r="G23" i="19"/>
  <c r="F23" i="19"/>
  <c r="E23" i="19"/>
  <c r="D23" i="19"/>
  <c r="C23" i="19"/>
  <c r="B23" i="19"/>
  <c r="M16" i="19"/>
  <c r="M26" i="19" s="1"/>
  <c r="M29" i="19" s="1"/>
  <c r="L16" i="19"/>
  <c r="L26" i="19" s="1"/>
  <c r="L29" i="19" s="1"/>
  <c r="K16" i="19"/>
  <c r="K26" i="19" s="1"/>
  <c r="K29" i="19" s="1"/>
  <c r="J16" i="19"/>
  <c r="J26" i="19" s="1"/>
  <c r="J29" i="19" s="1"/>
  <c r="I16" i="19"/>
  <c r="I26" i="19" s="1"/>
  <c r="I29" i="19" s="1"/>
  <c r="H16" i="19"/>
  <c r="H26" i="19" s="1"/>
  <c r="H29" i="19" s="1"/>
  <c r="G16" i="19"/>
  <c r="G26" i="19" s="1"/>
  <c r="G29" i="19" s="1"/>
  <c r="F16" i="19"/>
  <c r="F26" i="19" s="1"/>
  <c r="F29" i="19" s="1"/>
  <c r="E16" i="19"/>
  <c r="E26" i="19" s="1"/>
  <c r="E29" i="19" s="1"/>
  <c r="D16" i="19"/>
  <c r="D26" i="19" s="1"/>
  <c r="D29" i="19" s="1"/>
  <c r="C16" i="19"/>
  <c r="C26" i="19" s="1"/>
  <c r="C29" i="19" s="1"/>
  <c r="B16" i="19"/>
  <c r="M9" i="19"/>
  <c r="M28" i="19" s="1"/>
  <c r="M31" i="19" s="1"/>
  <c r="M33" i="19" s="1"/>
  <c r="L9" i="19"/>
  <c r="L28" i="19" s="1"/>
  <c r="L31" i="19" s="1"/>
  <c r="L33" i="19" s="1"/>
  <c r="K9" i="19"/>
  <c r="K28" i="19" s="1"/>
  <c r="K31" i="19" s="1"/>
  <c r="K33" i="19" s="1"/>
  <c r="J9" i="19"/>
  <c r="J28" i="19" s="1"/>
  <c r="I9" i="19"/>
  <c r="I28" i="19" s="1"/>
  <c r="I31" i="19" s="1"/>
  <c r="I33" i="19" s="1"/>
  <c r="H9" i="19"/>
  <c r="H28" i="19" s="1"/>
  <c r="H31" i="19" s="1"/>
  <c r="H33" i="19" s="1"/>
  <c r="G9" i="19"/>
  <c r="G28" i="19" s="1"/>
  <c r="G31" i="19" s="1"/>
  <c r="G33" i="19" s="1"/>
  <c r="F9" i="19"/>
  <c r="F28" i="19" s="1"/>
  <c r="F31" i="19" s="1"/>
  <c r="F33" i="19" s="1"/>
  <c r="E9" i="19"/>
  <c r="E28" i="19" s="1"/>
  <c r="E31" i="19" s="1"/>
  <c r="E33" i="19" s="1"/>
  <c r="D9" i="19"/>
  <c r="D28" i="19" s="1"/>
  <c r="D31" i="19" s="1"/>
  <c r="D33" i="19" s="1"/>
  <c r="C9" i="19"/>
  <c r="C28" i="19" s="1"/>
  <c r="C31" i="19" s="1"/>
  <c r="C33" i="19" s="1"/>
  <c r="B9" i="19"/>
  <c r="B11" i="19" s="1"/>
  <c r="N16" i="18"/>
  <c r="N14" i="18"/>
  <c r="N8" i="18"/>
  <c r="M5" i="18"/>
  <c r="L5" i="18"/>
  <c r="K5" i="18"/>
  <c r="J5" i="18"/>
  <c r="I5" i="18"/>
  <c r="H5" i="18"/>
  <c r="G5" i="18"/>
  <c r="F5" i="18"/>
  <c r="E5" i="18"/>
  <c r="D5" i="18"/>
  <c r="C5" i="18"/>
  <c r="B5" i="18"/>
  <c r="N5" i="18" s="1"/>
  <c r="M4" i="18"/>
  <c r="M7" i="18" s="1"/>
  <c r="M10" i="18" s="1"/>
  <c r="L4" i="18"/>
  <c r="L7" i="18" s="1"/>
  <c r="L10" i="18" s="1"/>
  <c r="L22" i="18" s="1"/>
  <c r="L24" i="18" s="1"/>
  <c r="K4" i="18"/>
  <c r="J4" i="18"/>
  <c r="J7" i="18" s="1"/>
  <c r="J10" i="18" s="1"/>
  <c r="J22" i="18" s="1"/>
  <c r="J24" i="18" s="1"/>
  <c r="I4" i="18"/>
  <c r="I7" i="18" s="1"/>
  <c r="I10" i="18" s="1"/>
  <c r="H4" i="18"/>
  <c r="H7" i="18" s="1"/>
  <c r="H10" i="18" s="1"/>
  <c r="H22" i="18" s="1"/>
  <c r="H24" i="18" s="1"/>
  <c r="G4" i="18"/>
  <c r="F4" i="18"/>
  <c r="F7" i="18" s="1"/>
  <c r="F10" i="18" s="1"/>
  <c r="E4" i="18"/>
  <c r="E7" i="18" s="1"/>
  <c r="E10" i="18" s="1"/>
  <c r="D4" i="18"/>
  <c r="D7" i="18" s="1"/>
  <c r="D10" i="18" s="1"/>
  <c r="D22" i="18" s="1"/>
  <c r="D24" i="18" s="1"/>
  <c r="C4" i="18"/>
  <c r="B4" i="18"/>
  <c r="B7" i="18" s="1"/>
  <c r="B10" i="18" s="1"/>
  <c r="F16" i="4"/>
  <c r="C9" i="4"/>
  <c r="C28" i="4" s="1"/>
  <c r="D9" i="4"/>
  <c r="D28" i="4" s="1"/>
  <c r="E9" i="4"/>
  <c r="E28" i="4" s="1"/>
  <c r="F9" i="4"/>
  <c r="F28" i="4" s="1"/>
  <c r="G9" i="4"/>
  <c r="G28" i="4" s="1"/>
  <c r="H9" i="4"/>
  <c r="H28" i="4" s="1"/>
  <c r="I9" i="4"/>
  <c r="I28" i="4" s="1"/>
  <c r="J9" i="4"/>
  <c r="J28" i="4" s="1"/>
  <c r="K9" i="4"/>
  <c r="K28" i="4" s="1"/>
  <c r="L9" i="4"/>
  <c r="M9" i="4"/>
  <c r="M28" i="4" s="1"/>
  <c r="L28" i="4"/>
  <c r="C23" i="4"/>
  <c r="D23" i="4"/>
  <c r="E23" i="4"/>
  <c r="F23" i="4"/>
  <c r="G23" i="4"/>
  <c r="H23" i="4"/>
  <c r="H26" i="4" s="1"/>
  <c r="H29" i="4" s="1"/>
  <c r="I23" i="4"/>
  <c r="J23" i="4"/>
  <c r="K23" i="4"/>
  <c r="K26" i="4" s="1"/>
  <c r="K29" i="4" s="1"/>
  <c r="L23" i="4"/>
  <c r="M23" i="4"/>
  <c r="C16" i="4"/>
  <c r="D16" i="4"/>
  <c r="E16" i="4"/>
  <c r="E26" i="4" s="1"/>
  <c r="E29" i="4" s="1"/>
  <c r="G16" i="4"/>
  <c r="H16" i="4"/>
  <c r="I16" i="4"/>
  <c r="J16" i="4"/>
  <c r="K16" i="4"/>
  <c r="L16" i="4"/>
  <c r="M16" i="4"/>
  <c r="M26" i="4" s="1"/>
  <c r="M29" i="4" s="1"/>
  <c r="B23" i="4"/>
  <c r="B16" i="4"/>
  <c r="B9" i="4"/>
  <c r="B28" i="4" s="1"/>
  <c r="E22" i="18" l="1"/>
  <c r="E24" i="18" s="1"/>
  <c r="I22" i="18"/>
  <c r="I24" i="18" s="1"/>
  <c r="M22" i="18"/>
  <c r="M24" i="18" s="1"/>
  <c r="N20" i="18"/>
  <c r="D17" i="27"/>
  <c r="D24" i="27" s="1"/>
  <c r="D27" i="27" s="1"/>
  <c r="B26" i="20"/>
  <c r="B29" i="20" s="1"/>
  <c r="B31" i="20" s="1"/>
  <c r="J31" i="19"/>
  <c r="J33" i="19" s="1"/>
  <c r="B26" i="19"/>
  <c r="B29" i="19" s="1"/>
  <c r="C7" i="18"/>
  <c r="C10" i="18" s="1"/>
  <c r="C22" i="18" s="1"/>
  <c r="C24" i="18" s="1"/>
  <c r="G7" i="18"/>
  <c r="G10" i="18" s="1"/>
  <c r="G22" i="18" s="1"/>
  <c r="G24" i="18" s="1"/>
  <c r="K7" i="18"/>
  <c r="K10" i="18" s="1"/>
  <c r="K22" i="18" s="1"/>
  <c r="K24" i="18" s="1"/>
  <c r="N4" i="18"/>
  <c r="N7" i="18" s="1"/>
  <c r="N10" i="18" s="1"/>
  <c r="B24" i="22"/>
  <c r="N24" i="22" s="1"/>
  <c r="N22" i="22"/>
  <c r="N4" i="22"/>
  <c r="N7" i="22" s="1"/>
  <c r="N10" i="22" s="1"/>
  <c r="B24" i="21"/>
  <c r="N24" i="21" s="1"/>
  <c r="N22" i="21"/>
  <c r="N4" i="21"/>
  <c r="N7" i="21" s="1"/>
  <c r="N10" i="21" s="1"/>
  <c r="F22" i="18"/>
  <c r="F24" i="18" s="1"/>
  <c r="B22" i="18"/>
  <c r="B24" i="18" s="1"/>
  <c r="B11" i="20"/>
  <c r="B28" i="19"/>
  <c r="I26" i="4"/>
  <c r="I29" i="4" s="1"/>
  <c r="I31" i="4" s="1"/>
  <c r="I33" i="4" s="1"/>
  <c r="G26" i="4"/>
  <c r="G29" i="4" s="1"/>
  <c r="G31" i="4" s="1"/>
  <c r="G33" i="4" s="1"/>
  <c r="F26" i="4"/>
  <c r="F29" i="4" s="1"/>
  <c r="F31" i="4" s="1"/>
  <c r="F33" i="4" s="1"/>
  <c r="C26" i="4"/>
  <c r="C29" i="4" s="1"/>
  <c r="J26" i="4"/>
  <c r="J29" i="4" s="1"/>
  <c r="J31" i="4" s="1"/>
  <c r="J33" i="4" s="1"/>
  <c r="L26" i="4"/>
  <c r="L29" i="4" s="1"/>
  <c r="L31" i="4" s="1"/>
  <c r="L33" i="4" s="1"/>
  <c r="D26" i="4"/>
  <c r="D29" i="4" s="1"/>
  <c r="D31" i="4" s="1"/>
  <c r="D33" i="4" s="1"/>
  <c r="K31" i="4"/>
  <c r="K33" i="4" s="1"/>
  <c r="M31" i="4"/>
  <c r="M33" i="4" s="1"/>
  <c r="H31" i="4"/>
  <c r="H33" i="4" s="1"/>
  <c r="E31" i="4"/>
  <c r="E33" i="4" s="1"/>
  <c r="C31" i="4"/>
  <c r="C33" i="4" s="1"/>
  <c r="B26" i="4"/>
  <c r="B29" i="4" s="1"/>
  <c r="B31" i="4" s="1"/>
  <c r="B11" i="4"/>
  <c r="C3" i="20" l="1"/>
  <c r="B33" i="20"/>
  <c r="B31" i="19"/>
  <c r="B33" i="19" s="1"/>
  <c r="N24" i="18"/>
  <c r="N22" i="18"/>
  <c r="C11" i="20"/>
  <c r="D3" i="20"/>
  <c r="C3" i="19"/>
  <c r="C3" i="4"/>
  <c r="D3" i="4" s="1"/>
  <c r="B33" i="4"/>
  <c r="E3" i="20" l="1"/>
  <c r="D11" i="20"/>
  <c r="C11" i="19"/>
  <c r="D3" i="19"/>
  <c r="C11" i="4"/>
  <c r="E3" i="4"/>
  <c r="D11" i="4"/>
  <c r="E11" i="20" l="1"/>
  <c r="F3" i="20"/>
  <c r="E3" i="19"/>
  <c r="D11" i="19"/>
  <c r="F3" i="4"/>
  <c r="E11" i="4"/>
  <c r="F11" i="20" l="1"/>
  <c r="G3" i="20"/>
  <c r="E11" i="19"/>
  <c r="F3" i="19"/>
  <c r="F11" i="4"/>
  <c r="G3" i="4"/>
  <c r="H3" i="20" l="1"/>
  <c r="G11" i="20"/>
  <c r="G3" i="19"/>
  <c r="F11" i="19"/>
  <c r="G11" i="4"/>
  <c r="H3" i="4"/>
  <c r="I3" i="20" l="1"/>
  <c r="H11" i="20"/>
  <c r="G11" i="19"/>
  <c r="H3" i="19"/>
  <c r="I3" i="4"/>
  <c r="H11" i="4"/>
  <c r="I11" i="20" l="1"/>
  <c r="J3" i="20"/>
  <c r="I3" i="19"/>
  <c r="H11" i="19"/>
  <c r="I11" i="4"/>
  <c r="J3" i="4"/>
  <c r="K3" i="20" l="1"/>
  <c r="J11" i="20"/>
  <c r="I11" i="19"/>
  <c r="J3" i="19"/>
  <c r="J11" i="4"/>
  <c r="K3" i="4"/>
  <c r="K11" i="20" l="1"/>
  <c r="L3" i="20"/>
  <c r="K3" i="19"/>
  <c r="J11" i="19"/>
  <c r="L3" i="4"/>
  <c r="K11" i="4"/>
  <c r="M3" i="20" l="1"/>
  <c r="M11" i="20" s="1"/>
  <c r="L11" i="20"/>
  <c r="K11" i="19"/>
  <c r="L3" i="19"/>
  <c r="L11" i="4"/>
  <c r="M3" i="4"/>
  <c r="M11" i="4" s="1"/>
  <c r="M3" i="19" l="1"/>
  <c r="M11" i="19" s="1"/>
  <c r="L11" i="19"/>
</calcChain>
</file>

<file path=xl/sharedStrings.xml><?xml version="1.0" encoding="utf-8"?>
<sst xmlns="http://schemas.openxmlformats.org/spreadsheetml/2006/main" count="396" uniqueCount="138">
  <si>
    <t xml:space="preserve">Revenue </t>
  </si>
  <si>
    <t xml:space="preserve">Month 1 </t>
  </si>
  <si>
    <t xml:space="preserve">Month 2 </t>
  </si>
  <si>
    <t>Month 3</t>
  </si>
  <si>
    <t>Month 4</t>
  </si>
  <si>
    <t>Month 5</t>
  </si>
  <si>
    <t>Month 6</t>
  </si>
  <si>
    <t>Month 7</t>
  </si>
  <si>
    <t>Month 8</t>
  </si>
  <si>
    <t>Month 9</t>
  </si>
  <si>
    <t>Month 10</t>
  </si>
  <si>
    <t>Month 11</t>
  </si>
  <si>
    <t>Month 12</t>
  </si>
  <si>
    <t xml:space="preserve">Annual Total </t>
  </si>
  <si>
    <t xml:space="preserve">Start Up Costs </t>
  </si>
  <si>
    <t xml:space="preserve">Cost </t>
  </si>
  <si>
    <t xml:space="preserve">Item Description </t>
  </si>
  <si>
    <t xml:space="preserve">Owner Contributions </t>
  </si>
  <si>
    <t xml:space="preserve">Past Purchases Items Already Bought for the Business </t>
  </si>
  <si>
    <t xml:space="preserve">Only list items you have already purchased. Not all businesses will need to do this. Items you intend on purchasing do not go here they go on the start up costs listing below </t>
  </si>
  <si>
    <t xml:space="preserve">Funding Sources </t>
  </si>
  <si>
    <t>List the ways your start up costs will be funded. For example you may contribute some of your own funds, you may be negotiating loans from different sources or you may have received a grant to help you with the start up expenses that are listed below.</t>
  </si>
  <si>
    <t xml:space="preserve">List the start up costs of the business. Examples are provided here but there may be others. </t>
  </si>
  <si>
    <t xml:space="preserve">Total Start Up Costs </t>
  </si>
  <si>
    <t>Wages</t>
  </si>
  <si>
    <t xml:space="preserve">Advertising </t>
  </si>
  <si>
    <t>Supplies</t>
  </si>
  <si>
    <t xml:space="preserve">Add expenses as you go below by inserting rows </t>
  </si>
  <si>
    <t xml:space="preserve">Total Expenses </t>
  </si>
  <si>
    <t xml:space="preserve">Estimated Income Tax % </t>
  </si>
  <si>
    <t>Net Profit After Tax</t>
  </si>
  <si>
    <r>
      <t>2. Gross Profit:</t>
    </r>
    <r>
      <rPr>
        <sz val="12"/>
        <color rgb="FF000000"/>
        <rFont val="Times New Roman"/>
        <family val="1"/>
      </rPr>
      <t> </t>
    </r>
    <r>
      <rPr>
        <sz val="10"/>
        <color rgb="FF000000"/>
        <rFont val="Courier New"/>
        <family val="1"/>
      </rPr>
      <t>=B6-B8</t>
    </r>
    <r>
      <rPr>
        <sz val="12"/>
        <color rgb="FF000000"/>
        <rFont val="Times New Roman"/>
        <family val="1"/>
      </rPr>
      <t> </t>
    </r>
    <r>
      <rPr>
        <i/>
        <sz val="12"/>
        <color rgb="FF000000"/>
        <rFont val="Times New Roman"/>
        <family val="1"/>
      </rPr>
      <t>(Revenue - Cost of Goods Sold)</t>
    </r>
  </si>
  <si>
    <t>Income Statement (Profit &amp; Loss Statement)</t>
  </si>
  <si>
    <r>
      <rPr>
        <sz val="12"/>
        <color rgb="FF000000"/>
        <rFont val="Times New Roman"/>
        <family val="1"/>
      </rPr>
      <t> </t>
    </r>
    <r>
      <rPr>
        <b/>
        <sz val="12"/>
        <color rgb="FF000000"/>
        <rFont val="Times New Roman"/>
        <family val="1"/>
      </rPr>
      <t>Required Formula Usage:</t>
    </r>
  </si>
  <si>
    <t>Format Requirements:</t>
  </si>
  <si>
    <r>
      <rPr>
        <sz val="12"/>
        <color rgb="FF000000"/>
        <rFont val="Times New Roman"/>
        <family val="1"/>
      </rPr>
      <t>Add a </t>
    </r>
    <r>
      <rPr>
        <b/>
        <sz val="12"/>
        <color rgb="FF000000"/>
        <rFont val="Times New Roman"/>
        <family val="1"/>
      </rPr>
      <t>profit margin percentage formula:</t>
    </r>
    <r>
      <rPr>
        <sz val="12"/>
        <color rgb="FF000000"/>
        <rFont val="Times New Roman"/>
        <family val="1"/>
      </rPr>
      <t> </t>
    </r>
    <r>
      <rPr>
        <sz val="10"/>
        <color rgb="FF000000"/>
        <rFont val="Courier New"/>
        <family val="1"/>
      </rPr>
      <t>=B18/B6</t>
    </r>
    <r>
      <rPr>
        <sz val="12"/>
        <color rgb="FF000000"/>
        <rFont val="Times New Roman"/>
        <family val="1"/>
      </rPr>
      <t> </t>
    </r>
    <r>
      <rPr>
        <i/>
        <sz val="12"/>
        <color rgb="FF000000"/>
        <rFont val="Times New Roman"/>
        <family val="1"/>
      </rPr>
      <t>(Net Income ÷ Revenue)</t>
    </r>
  </si>
  <si>
    <r>
      <t>1. Total Revenue:</t>
    </r>
    <r>
      <rPr>
        <sz val="12"/>
        <color rgb="FF000000"/>
        <rFont val="Times New Roman"/>
        <family val="1"/>
      </rPr>
      <t> </t>
    </r>
    <r>
      <rPr>
        <sz val="10"/>
        <color rgb="FF000000"/>
        <rFont val="Courier New"/>
        <family val="1"/>
      </rPr>
      <t>=SUM(B4:B6)</t>
    </r>
    <r>
      <rPr>
        <sz val="12"/>
        <color rgb="FF000000"/>
        <rFont val="Times New Roman"/>
        <family val="1"/>
      </rPr>
      <t> </t>
    </r>
    <r>
      <rPr>
        <i/>
        <sz val="12"/>
        <color rgb="FF000000"/>
        <rFont val="Times New Roman"/>
        <family val="1"/>
      </rPr>
      <t>(if revenue is in rows 4-6)</t>
    </r>
  </si>
  <si>
    <t>COGS</t>
  </si>
  <si>
    <r>
      <t>3. Total Operating Expenses:</t>
    </r>
    <r>
      <rPr>
        <sz val="12"/>
        <color rgb="FF000000"/>
        <rFont val="Times New Roman"/>
        <family val="1"/>
      </rPr>
      <t> </t>
    </r>
    <r>
      <rPr>
        <sz val="10"/>
        <color rgb="FF000000"/>
        <rFont val="Courier New"/>
        <family val="1"/>
      </rPr>
      <t>=SUM(B10:B17)</t>
    </r>
    <r>
      <rPr>
        <sz val="12"/>
        <color rgb="FF000000"/>
        <rFont val="Times New Roman"/>
        <family val="1"/>
      </rPr>
      <t> </t>
    </r>
    <r>
      <rPr>
        <i/>
        <sz val="12"/>
        <color rgb="FF000000"/>
        <rFont val="Times New Roman"/>
        <family val="1"/>
      </rPr>
      <t>(Sum of fixed &amp; variable costs)</t>
    </r>
  </si>
  <si>
    <r>
      <t>4. Net Income (Profit/Loss):</t>
    </r>
    <r>
      <rPr>
        <sz val="12"/>
        <color rgb="FF000000"/>
        <rFont val="Times New Roman"/>
        <family val="1"/>
      </rPr>
      <t> </t>
    </r>
    <r>
      <rPr>
        <sz val="10"/>
        <color rgb="FF000000"/>
        <rFont val="Courier New"/>
        <family val="1"/>
      </rPr>
      <t>=B10-B8-B20</t>
    </r>
    <r>
      <rPr>
        <sz val="12"/>
        <color rgb="FF000000"/>
        <rFont val="Times New Roman"/>
        <family val="1"/>
      </rPr>
      <t> </t>
    </r>
    <r>
      <rPr>
        <i/>
        <sz val="12"/>
        <color rgb="FF000000"/>
        <rFont val="Times New Roman"/>
        <family val="1"/>
      </rPr>
      <t>(Gross Profit - Operating Expenses)</t>
    </r>
  </si>
  <si>
    <t>Net Income Before Tax</t>
  </si>
  <si>
    <t xml:space="preserve">Total Revenue </t>
  </si>
  <si>
    <t xml:space="preserve">Operating </t>
  </si>
  <si>
    <t xml:space="preserve">Gross Profit </t>
  </si>
  <si>
    <r>
      <t>Ensure the equation </t>
    </r>
    <r>
      <rPr>
        <b/>
        <sz val="12"/>
        <color rgb="FF000000"/>
        <rFont val="Calibri"/>
        <family val="2"/>
        <scheme val="minor"/>
      </rPr>
      <t>Assets = Liabilities + Equity</t>
    </r>
    <r>
      <rPr>
        <sz val="12"/>
        <color rgb="FF000000"/>
        <rFont val="Calibri"/>
        <family val="2"/>
        <scheme val="minor"/>
      </rPr>
      <t> holds for every month.</t>
    </r>
  </si>
  <si>
    <r>
      <t>Total Current Assets:</t>
    </r>
    <r>
      <rPr>
        <sz val="12"/>
        <color rgb="FF000000"/>
        <rFont val="Calibri"/>
        <family val="2"/>
        <scheme val="minor"/>
      </rPr>
      <t> </t>
    </r>
    <r>
      <rPr>
        <sz val="10"/>
        <color rgb="FF000000"/>
        <rFont val="Arial Unicode MS"/>
        <family val="2"/>
      </rPr>
      <t>=SUM(B3:B7)</t>
    </r>
    <r>
      <rPr>
        <sz val="12"/>
        <color rgb="FF000000"/>
        <rFont val="Calibri"/>
        <family val="2"/>
        <scheme val="minor"/>
      </rPr>
      <t> </t>
    </r>
    <r>
      <rPr>
        <i/>
        <sz val="12"/>
        <color rgb="FF000000"/>
        <rFont val="Calibri"/>
        <family val="2"/>
        <scheme val="minor"/>
      </rPr>
      <t>(Sum of cash, receivables, inventory, etc.)</t>
    </r>
  </si>
  <si>
    <r>
      <t>Total Fixed Assets:</t>
    </r>
    <r>
      <rPr>
        <sz val="12"/>
        <color rgb="FF000000"/>
        <rFont val="Calibri"/>
        <family val="2"/>
        <scheme val="minor"/>
      </rPr>
      <t> </t>
    </r>
    <r>
      <rPr>
        <sz val="10"/>
        <color rgb="FF000000"/>
        <rFont val="Arial Unicode MS"/>
        <family val="2"/>
      </rPr>
      <t>=SUM(B9:B11)</t>
    </r>
    <r>
      <rPr>
        <sz val="12"/>
        <color rgb="FF000000"/>
        <rFont val="Calibri"/>
        <family val="2"/>
        <scheme val="minor"/>
      </rPr>
      <t> </t>
    </r>
    <r>
      <rPr>
        <i/>
        <sz val="12"/>
        <color rgb="FF000000"/>
        <rFont val="Calibri"/>
        <family val="2"/>
        <scheme val="minor"/>
      </rPr>
      <t>(Sum of equipment, land, etc.)</t>
    </r>
  </si>
  <si>
    <r>
      <t>Total Liabilities:</t>
    </r>
    <r>
      <rPr>
        <sz val="12"/>
        <color rgb="FF000000"/>
        <rFont val="Calibri"/>
        <family val="2"/>
        <scheme val="minor"/>
      </rPr>
      <t> </t>
    </r>
    <r>
      <rPr>
        <sz val="10"/>
        <color rgb="FF000000"/>
        <rFont val="Arial Unicode MS"/>
        <family val="2"/>
      </rPr>
      <t>=SUM(B14:B18)</t>
    </r>
    <r>
      <rPr>
        <sz val="12"/>
        <color rgb="FF000000"/>
        <rFont val="Calibri"/>
        <family val="2"/>
        <scheme val="minor"/>
      </rPr>
      <t> </t>
    </r>
    <r>
      <rPr>
        <i/>
        <sz val="12"/>
        <color rgb="FF000000"/>
        <rFont val="Calibri"/>
        <family val="2"/>
        <scheme val="minor"/>
      </rPr>
      <t>(Sum of debts, accounts payable, etc.)</t>
    </r>
  </si>
  <si>
    <r>
      <t>Owner’s Equity:</t>
    </r>
    <r>
      <rPr>
        <sz val="12"/>
        <color rgb="FF000000"/>
        <rFont val="Calibri"/>
        <family val="2"/>
        <scheme val="minor"/>
      </rPr>
      <t> </t>
    </r>
    <r>
      <rPr>
        <sz val="10"/>
        <color rgb="FF000000"/>
        <rFont val="Arial Unicode MS"/>
        <family val="2"/>
      </rPr>
      <t>=B12-B19</t>
    </r>
    <r>
      <rPr>
        <sz val="12"/>
        <color rgb="FF000000"/>
        <rFont val="Calibri"/>
        <family val="2"/>
        <scheme val="minor"/>
      </rPr>
      <t> </t>
    </r>
    <r>
      <rPr>
        <i/>
        <sz val="12"/>
        <color rgb="FF000000"/>
        <rFont val="Calibri"/>
        <family val="2"/>
        <scheme val="minor"/>
      </rPr>
      <t>(Assets - Liabilities)</t>
    </r>
  </si>
  <si>
    <t>Balance Sheet</t>
  </si>
  <si>
    <r>
      <t> </t>
    </r>
    <r>
      <rPr>
        <b/>
        <sz val="12"/>
        <color rgb="FF000000"/>
        <rFont val="Calibri"/>
        <family val="2"/>
        <scheme val="minor"/>
      </rPr>
      <t>Required Formula Usage:</t>
    </r>
  </si>
  <si>
    <t>Use conditional formatting to highlight negative cash balances in red.</t>
  </si>
  <si>
    <r>
      <t>Use </t>
    </r>
    <r>
      <rPr>
        <b/>
        <sz val="12"/>
        <color rgb="FF000000"/>
        <rFont val="Calibri"/>
        <family val="2"/>
        <scheme val="minor"/>
      </rPr>
      <t>bold for section totals</t>
    </r>
    <r>
      <rPr>
        <sz val="12"/>
        <color rgb="FF000000"/>
        <rFont val="Calibri"/>
        <family val="2"/>
        <scheme val="minor"/>
      </rPr>
      <t> (Total Assets, Total Liabilities, Total Equity).</t>
    </r>
  </si>
  <si>
    <t>Cash on Hand (beginnning of the month)</t>
  </si>
  <si>
    <t>Accounts Receivable</t>
  </si>
  <si>
    <t>Cash Sales</t>
  </si>
  <si>
    <t>Cash In</t>
  </si>
  <si>
    <t xml:space="preserve">Total Cash In </t>
  </si>
  <si>
    <t>Cash Out</t>
  </si>
  <si>
    <t xml:space="preserve">Operating Expenses </t>
  </si>
  <si>
    <t xml:space="preserve">Salaries and Wages </t>
  </si>
  <si>
    <t>Rent</t>
  </si>
  <si>
    <t xml:space="preserve">Office Supplies etc. </t>
  </si>
  <si>
    <t>Subtotal Operating expenses</t>
  </si>
  <si>
    <t xml:space="preserve">Subtotal Cash Out </t>
  </si>
  <si>
    <t xml:space="preserve">Total Cash Out </t>
  </si>
  <si>
    <t>Total Cash Inlays</t>
  </si>
  <si>
    <t>Total Cash Outlays</t>
  </si>
  <si>
    <t>Total Cash Available Before Cash Outlays</t>
  </si>
  <si>
    <r>
      <t>Ensure </t>
    </r>
    <r>
      <rPr>
        <b/>
        <sz val="12"/>
        <color rgb="FF000000"/>
        <rFont val="Calibri"/>
        <family val="2"/>
        <scheme val="minor"/>
      </rPr>
      <t>Assets column = Liabilities + Equity column</t>
    </r>
    <r>
      <rPr>
        <sz val="12"/>
        <color rgb="FF000000"/>
        <rFont val="Calibri"/>
        <family val="2"/>
        <scheme val="minor"/>
      </rPr>
      <t> </t>
    </r>
  </si>
  <si>
    <t xml:space="preserve">Net Changes in Cash </t>
  </si>
  <si>
    <t>Retained Earnings</t>
  </si>
  <si>
    <t xml:space="preserve">Ending Cash Balance </t>
  </si>
  <si>
    <t xml:space="preserve">Start up costs </t>
  </si>
  <si>
    <t>Counter Table</t>
  </si>
  <si>
    <t>Commercial Juicer</t>
  </si>
  <si>
    <t>Blender</t>
  </si>
  <si>
    <t>Equipment(Addittional Juicer,Extension cable, Storage, Cups, Straws)</t>
  </si>
  <si>
    <t>Marketing (Flex Boards, Flyers - 500)</t>
  </si>
  <si>
    <t>Inventory (Fruits, Dry fruits)</t>
  </si>
  <si>
    <t>Capital</t>
  </si>
  <si>
    <t>Large - $ 5.25</t>
  </si>
  <si>
    <t xml:space="preserve">Medium - $3.75 </t>
  </si>
  <si>
    <t>No.of days</t>
  </si>
  <si>
    <t>Price M</t>
  </si>
  <si>
    <t>Price L</t>
  </si>
  <si>
    <t>No. of customers (M)</t>
  </si>
  <si>
    <t>No. of customers (L)</t>
  </si>
  <si>
    <t>Legal Fees(Business license + Helath permit)</t>
  </si>
  <si>
    <t>Health Permit</t>
  </si>
  <si>
    <t xml:space="preserve">Buisness License </t>
  </si>
  <si>
    <t>Days in Framers Market</t>
  </si>
  <si>
    <t xml:space="preserve">Days for Special Events </t>
  </si>
  <si>
    <t>Mall</t>
  </si>
  <si>
    <t xml:space="preserve">Farmers Market </t>
  </si>
  <si>
    <t>8.75*20</t>
  </si>
  <si>
    <t>Stall</t>
  </si>
  <si>
    <t>150*3</t>
  </si>
  <si>
    <t>Total</t>
  </si>
  <si>
    <t>Rate*Days</t>
  </si>
  <si>
    <t>May - September</t>
  </si>
  <si>
    <t>June - July</t>
  </si>
  <si>
    <t>Cash</t>
  </si>
  <si>
    <t>Inventory</t>
  </si>
  <si>
    <t xml:space="preserve">Account Receivable </t>
  </si>
  <si>
    <t>Current Asset:</t>
  </si>
  <si>
    <t>Fixed assest</t>
  </si>
  <si>
    <t>land</t>
  </si>
  <si>
    <t>building</t>
  </si>
  <si>
    <t>furniture and fixtures</t>
  </si>
  <si>
    <t>equipment and machienery</t>
  </si>
  <si>
    <t>Total Assets</t>
  </si>
  <si>
    <t>total fixed assets</t>
  </si>
  <si>
    <t>insurance</t>
  </si>
  <si>
    <t>Owners equity</t>
  </si>
  <si>
    <t>total liability + equity</t>
  </si>
  <si>
    <t>Balance Sheet Year 2025</t>
  </si>
  <si>
    <t>Total current  assets</t>
  </si>
  <si>
    <t xml:space="preserve">loan </t>
  </si>
  <si>
    <t>amount</t>
  </si>
  <si>
    <t>refrigerator</t>
  </si>
  <si>
    <t>retained earnings</t>
  </si>
  <si>
    <t>loans payable</t>
  </si>
  <si>
    <t>total liability</t>
  </si>
  <si>
    <t>owners equity</t>
  </si>
  <si>
    <t>Loans payable</t>
  </si>
  <si>
    <t>Total Liability</t>
  </si>
  <si>
    <t>Balance Sheet Year 2026</t>
  </si>
  <si>
    <t>Balance Sheet Year 2027</t>
  </si>
  <si>
    <t>Income Statement Year 2025</t>
  </si>
  <si>
    <t>Income Statement Year 2026</t>
  </si>
  <si>
    <t>Income Statement Year 2027</t>
  </si>
  <si>
    <t>Cash Flow Year 2025</t>
  </si>
  <si>
    <t>Cash Flow Year 2026</t>
  </si>
  <si>
    <t>Cash Flow Year 2027</t>
  </si>
  <si>
    <t>Liabilities:</t>
  </si>
  <si>
    <t>Rent+Deposit</t>
  </si>
  <si>
    <t>700+700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</si>
</sst>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44" formatCode="_(&quot;$&quot;* #,##0.00_);_(&quot;$&quot;* \(#,##0.00\);_(&quot;$&quot;* &quot;-&quot;??_);_(@_)"/>
    <numFmt numFmtId="164" formatCode="_(&quot;$&quot;* #,##0_);_(&quot;$&quot;* \(#,##0\);_(&quot;$&quot;* &quot;-&quot;??_);_(@_)"/>
  </numFmts>
  <fonts count="17">
    <font>
      <sz val="12"/>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b/>
      <sz val="13.5"/>
      <color rgb="FF000000"/>
      <name val="Times New Roman"/>
      <family val="1"/>
    </font>
    <font>
      <sz val="12"/>
      <color rgb="FF000000"/>
      <name val="Times New Roman"/>
      <family val="1"/>
    </font>
    <font>
      <b/>
      <sz val="12"/>
      <color rgb="FF000000"/>
      <name val="Times New Roman"/>
      <family val="1"/>
    </font>
    <font>
      <sz val="10"/>
      <color rgb="FF000000"/>
      <name val="Courier New"/>
      <family val="1"/>
    </font>
    <font>
      <i/>
      <sz val="12"/>
      <color rgb="FF000000"/>
      <name val="Times New Roman"/>
      <family val="1"/>
    </font>
    <font>
      <b/>
      <sz val="13.5"/>
      <color rgb="FF000000"/>
      <name val="Calibri"/>
      <family val="2"/>
      <scheme val="minor"/>
    </font>
    <font>
      <sz val="10"/>
      <color rgb="FF000000"/>
      <name val="Arial Unicode MS"/>
      <family val="2"/>
    </font>
    <font>
      <i/>
      <sz val="12"/>
      <color rgb="FF000000"/>
      <name val="Calibri"/>
      <family val="2"/>
      <scheme val="minor"/>
    </font>
    <font>
      <b/>
      <i/>
      <sz val="12"/>
      <color theme="1"/>
      <name val="Calibri"/>
      <family val="2"/>
      <scheme val="minor"/>
    </font>
    <font>
      <sz val="12"/>
      <color theme="1"/>
      <name val="Calibri"/>
      <family val="2"/>
      <scheme val="minor"/>
    </font>
    <font>
      <sz val="8"/>
      <color theme="1"/>
      <name val="Calibri"/>
      <family val="2"/>
      <scheme val="minor"/>
    </font>
    <font>
      <b/>
      <sz val="14"/>
      <color theme="1"/>
      <name val="Calibri"/>
      <family val="2"/>
      <scheme val="minor"/>
    </font>
    <font>
      <b/>
      <sz val="12"/>
      <color theme="0"/>
      <name val="Calibri"/>
      <family val="2"/>
      <scheme val="minor"/>
    </font>
  </fonts>
  <fills count="6">
    <fill>
      <patternFill patternType="none"/>
    </fill>
    <fill>
      <patternFill patternType="gray125"/>
    </fill>
    <fill>
      <patternFill patternType="solid">
        <fgColor theme="9" tint="0.59999389629810485"/>
        <bgColor indexed="64"/>
      </patternFill>
    </fill>
    <fill>
      <patternFill patternType="solid">
        <fgColor theme="7" tint="0.79998168889431442"/>
        <bgColor indexed="64"/>
      </patternFill>
    </fill>
    <fill>
      <patternFill patternType="solid">
        <fgColor theme="8"/>
        <bgColor indexed="64"/>
      </patternFill>
    </fill>
    <fill>
      <patternFill patternType="solid">
        <fgColor theme="1" tint="0.499984740745262"/>
        <bgColor indexed="64"/>
      </patternFill>
    </fill>
  </fills>
  <borders count="2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4" fontId="13" fillId="0" borderId="0" applyFont="0" applyFill="0" applyBorder="0" applyAlignment="0" applyProtection="0"/>
  </cellStyleXfs>
  <cellXfs count="81">
    <xf numFmtId="0" fontId="0" fillId="0" borderId="0" xfId="0"/>
    <xf numFmtId="0" fontId="1" fillId="0" borderId="0" xfId="0" applyFont="1"/>
    <xf numFmtId="0" fontId="1" fillId="0" borderId="0" xfId="0" applyFont="1" applyAlignment="1">
      <alignment horizontal="center"/>
    </xf>
    <xf numFmtId="0" fontId="0" fillId="0" borderId="0" xfId="0" applyAlignment="1">
      <alignment vertical="top" wrapText="1"/>
    </xf>
    <xf numFmtId="0" fontId="0" fillId="0" borderId="0" xfId="0" applyAlignment="1">
      <alignment wrapText="1"/>
    </xf>
    <xf numFmtId="0" fontId="0" fillId="2" borderId="0" xfId="0" applyFill="1" applyAlignment="1">
      <alignment horizontal="center"/>
    </xf>
    <xf numFmtId="0" fontId="2" fillId="0" borderId="0" xfId="0" applyFont="1"/>
    <xf numFmtId="0" fontId="3" fillId="0" borderId="0" xfId="0" applyFont="1"/>
    <xf numFmtId="0" fontId="4" fillId="3" borderId="0" xfId="0" applyFont="1" applyFill="1" applyAlignment="1">
      <alignment vertical="center"/>
    </xf>
    <xf numFmtId="0" fontId="0" fillId="3" borderId="0" xfId="0" applyFill="1"/>
    <xf numFmtId="0" fontId="5" fillId="3" borderId="0" xfId="0" applyFont="1" applyFill="1" applyAlignment="1">
      <alignment vertical="center"/>
    </xf>
    <xf numFmtId="0" fontId="0" fillId="3" borderId="0" xfId="0" applyFill="1" applyAlignment="1">
      <alignment vertical="center"/>
    </xf>
    <xf numFmtId="0" fontId="6" fillId="3" borderId="0" xfId="0" applyFont="1" applyFill="1" applyAlignment="1">
      <alignment vertical="center"/>
    </xf>
    <xf numFmtId="0" fontId="9" fillId="0" borderId="0" xfId="0" applyFont="1"/>
    <xf numFmtId="0" fontId="10" fillId="0" borderId="0" xfId="0" applyFont="1"/>
    <xf numFmtId="0" fontId="12" fillId="0" borderId="0" xfId="0" applyFont="1"/>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0" fillId="0" borderId="0" xfId="0" applyAlignment="1">
      <alignment horizontal="left" vertical="center" indent="1"/>
    </xf>
    <xf numFmtId="0" fontId="6" fillId="0" borderId="0" xfId="0" applyFont="1" applyAlignment="1">
      <alignment horizontal="left" vertical="center" indent="1"/>
    </xf>
    <xf numFmtId="0" fontId="5" fillId="0" borderId="0" xfId="0" applyFont="1" applyAlignment="1">
      <alignment horizontal="left" vertical="center" indent="2"/>
    </xf>
    <xf numFmtId="0" fontId="7" fillId="0" borderId="0" xfId="0" applyFont="1" applyAlignment="1">
      <alignment horizontal="left" vertical="center" indent="1"/>
    </xf>
    <xf numFmtId="0" fontId="3" fillId="0" borderId="0" xfId="0" applyFont="1" applyAlignment="1">
      <alignment horizontal="center"/>
    </xf>
    <xf numFmtId="0" fontId="0" fillId="2" borderId="0" xfId="0" applyFill="1" applyAlignment="1">
      <alignment horizontal="center" wrapText="1"/>
    </xf>
    <xf numFmtId="44" fontId="0" fillId="0" borderId="0" xfId="1" applyFont="1"/>
    <xf numFmtId="164" fontId="0" fillId="0" borderId="0" xfId="1" applyNumberFormat="1" applyFont="1"/>
    <xf numFmtId="164" fontId="0" fillId="0" borderId="0" xfId="0" applyNumberFormat="1"/>
    <xf numFmtId="164" fontId="0" fillId="0" borderId="0" xfId="0" applyNumberFormat="1" applyAlignment="1">
      <alignment horizontal="center"/>
    </xf>
    <xf numFmtId="0" fontId="0" fillId="0" borderId="9" xfId="0" applyBorder="1"/>
    <xf numFmtId="0" fontId="0" fillId="0" borderId="10" xfId="0" applyBorder="1"/>
    <xf numFmtId="0" fontId="0" fillId="0" borderId="11" xfId="0" applyBorder="1"/>
    <xf numFmtId="44" fontId="0" fillId="0" borderId="12" xfId="1" applyFont="1" applyBorder="1"/>
    <xf numFmtId="0" fontId="0" fillId="0" borderId="12" xfId="0" applyBorder="1"/>
    <xf numFmtId="0" fontId="0" fillId="0" borderId="13" xfId="0" applyBorder="1"/>
    <xf numFmtId="0" fontId="0" fillId="0" borderId="14" xfId="0" applyBorder="1"/>
    <xf numFmtId="44" fontId="0" fillId="0" borderId="0" xfId="0" applyNumberFormat="1"/>
    <xf numFmtId="9" fontId="0" fillId="0" borderId="0" xfId="0" applyNumberFormat="1"/>
    <xf numFmtId="0" fontId="0" fillId="0" borderId="0" xfId="0" applyAlignment="1">
      <alignment horizontal="left"/>
    </xf>
    <xf numFmtId="0" fontId="14" fillId="0" borderId="15" xfId="0" applyFont="1" applyBorder="1" applyAlignment="1">
      <alignment horizontal="center"/>
    </xf>
    <xf numFmtId="0" fontId="1" fillId="0" borderId="15" xfId="0" applyFont="1"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5" xfId="0" applyBorder="1"/>
    <xf numFmtId="0" fontId="0" fillId="5" borderId="15" xfId="0" applyFill="1" applyBorder="1"/>
    <xf numFmtId="0" fontId="16" fillId="5" borderId="15" xfId="0" applyFont="1" applyFill="1" applyBorder="1"/>
    <xf numFmtId="0" fontId="0" fillId="0" borderId="17" xfId="0" applyBorder="1"/>
    <xf numFmtId="0" fontId="16" fillId="5" borderId="11" xfId="0" applyFont="1" applyFill="1" applyBorder="1"/>
    <xf numFmtId="0" fontId="0" fillId="0" borderId="18" xfId="0" applyBorder="1"/>
    <xf numFmtId="0" fontId="1" fillId="0" borderId="19" xfId="0" applyFont="1" applyBorder="1"/>
    <xf numFmtId="6" fontId="0" fillId="0" borderId="0" xfId="0" applyNumberFormat="1" applyAlignment="1">
      <alignment horizontal="center"/>
    </xf>
    <xf numFmtId="6" fontId="1" fillId="0" borderId="21" xfId="0" applyNumberFormat="1" applyFont="1" applyBorder="1" applyAlignment="1">
      <alignment horizontal="center"/>
    </xf>
    <xf numFmtId="0" fontId="0" fillId="0" borderId="22" xfId="0" applyBorder="1"/>
    <xf numFmtId="0" fontId="0" fillId="0" borderId="16"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2" fontId="0" fillId="0" borderId="0" xfId="0" applyNumberFormat="1" applyAlignment="1">
      <alignment horizontal="left"/>
    </xf>
    <xf numFmtId="0" fontId="0" fillId="2" borderId="1" xfId="0" applyFill="1" applyBorder="1" applyAlignment="1">
      <alignment horizontal="center" vertical="top" wrapText="1"/>
    </xf>
    <xf numFmtId="0" fontId="0" fillId="2" borderId="2" xfId="0" applyFill="1" applyBorder="1" applyAlignment="1">
      <alignment horizontal="center" vertical="top" wrapText="1"/>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0" fillId="2" borderId="0" xfId="0" applyFill="1" applyAlignment="1">
      <alignment horizontal="center" vertical="top" wrapText="1"/>
    </xf>
    <xf numFmtId="0" fontId="0" fillId="2" borderId="5" xfId="0" applyFill="1" applyBorder="1" applyAlignment="1">
      <alignment horizontal="center" vertical="top" wrapText="1"/>
    </xf>
    <xf numFmtId="0" fontId="0" fillId="2" borderId="6" xfId="0" applyFill="1" applyBorder="1" applyAlignment="1">
      <alignment horizontal="center" vertical="top" wrapText="1"/>
    </xf>
    <xf numFmtId="0" fontId="0" fillId="2" borderId="7" xfId="0" applyFill="1" applyBorder="1" applyAlignment="1">
      <alignment horizontal="center" vertical="top" wrapText="1"/>
    </xf>
    <xf numFmtId="0" fontId="0" fillId="2" borderId="8" xfId="0" applyFill="1" applyBorder="1" applyAlignment="1">
      <alignment horizontal="center" vertical="top" wrapText="1"/>
    </xf>
    <xf numFmtId="0" fontId="0" fillId="2" borderId="1" xfId="0" applyFill="1" applyBorder="1" applyAlignment="1">
      <alignment horizontal="center" wrapText="1"/>
    </xf>
    <xf numFmtId="0" fontId="0" fillId="2" borderId="2" xfId="0" applyFill="1" applyBorder="1" applyAlignment="1">
      <alignment horizontal="center" wrapText="1"/>
    </xf>
    <xf numFmtId="0" fontId="0" fillId="2" borderId="3" xfId="0" applyFill="1" applyBorder="1" applyAlignment="1">
      <alignment horizont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8" xfId="0" applyFill="1" applyBorder="1" applyAlignment="1">
      <alignment horizontal="center" wrapText="1"/>
    </xf>
    <xf numFmtId="0" fontId="1" fillId="0" borderId="0" xfId="0" applyFont="1" applyAlignment="1">
      <alignment horizontal="center"/>
    </xf>
    <xf numFmtId="0" fontId="1" fillId="0" borderId="0" xfId="0" applyFont="1" applyAlignment="1">
      <alignment horizontal="left"/>
    </xf>
    <xf numFmtId="0" fontId="0" fillId="2" borderId="0" xfId="0" applyFill="1" applyAlignment="1">
      <alignment horizontal="center"/>
    </xf>
    <xf numFmtId="0" fontId="15" fillId="4" borderId="19" xfId="0" applyFont="1" applyFill="1" applyBorder="1" applyAlignment="1">
      <alignment horizontal="center"/>
    </xf>
    <xf numFmtId="0" fontId="15" fillId="4" borderId="20" xfId="0" applyFont="1" applyFill="1" applyBorder="1" applyAlignment="1">
      <alignment horizontal="center"/>
    </xf>
    <xf numFmtId="0" fontId="15" fillId="4" borderId="21" xfId="0" applyFont="1" applyFill="1"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DB790-EBE9-6E4F-99D1-F8AE6AB93EB1}">
  <dimension ref="A1:Q20"/>
  <sheetViews>
    <sheetView zoomScaleNormal="100" workbookViewId="0">
      <selection activeCell="B20" sqref="B20"/>
    </sheetView>
  </sheetViews>
  <sheetFormatPr defaultColWidth="11" defaultRowHeight="15.75"/>
  <cols>
    <col min="1" max="1" width="54.25" customWidth="1"/>
    <col min="2" max="2" width="11" style="42"/>
  </cols>
  <sheetData>
    <row r="1" spans="1:17">
      <c r="A1" s="75" t="s">
        <v>14</v>
      </c>
      <c r="B1" s="75"/>
      <c r="C1" s="75"/>
    </row>
    <row r="2" spans="1:17">
      <c r="A2" s="76" t="s">
        <v>18</v>
      </c>
      <c r="B2" s="76"/>
      <c r="C2" s="76"/>
    </row>
    <row r="3" spans="1:17">
      <c r="A3" s="2" t="s">
        <v>16</v>
      </c>
      <c r="B3" s="2" t="s">
        <v>15</v>
      </c>
      <c r="D3" s="60" t="s">
        <v>19</v>
      </c>
      <c r="E3" s="61"/>
      <c r="F3" s="61"/>
      <c r="G3" s="61"/>
      <c r="H3" s="62"/>
    </row>
    <row r="4" spans="1:17" ht="15.95" customHeight="1">
      <c r="A4" t="s">
        <v>74</v>
      </c>
      <c r="B4" s="50">
        <v>500</v>
      </c>
      <c r="D4" s="63"/>
      <c r="E4" s="64"/>
      <c r="F4" s="64"/>
      <c r="G4" s="64"/>
      <c r="H4" s="65"/>
      <c r="I4" s="3"/>
      <c r="J4" s="3"/>
    </row>
    <row r="5" spans="1:17">
      <c r="A5" t="s">
        <v>75</v>
      </c>
      <c r="B5" s="50">
        <v>350</v>
      </c>
      <c r="D5" s="66"/>
      <c r="E5" s="67"/>
      <c r="F5" s="67"/>
      <c r="G5" s="67"/>
      <c r="H5" s="68"/>
      <c r="I5" s="3"/>
      <c r="J5" s="3"/>
    </row>
    <row r="6" spans="1:17" ht="16.5" thickBot="1">
      <c r="A6" t="s">
        <v>76</v>
      </c>
      <c r="B6" s="50">
        <v>120</v>
      </c>
      <c r="I6" s="3"/>
      <c r="J6" s="3"/>
    </row>
    <row r="7" spans="1:17" ht="16.5" thickBot="1">
      <c r="A7" s="49" t="s">
        <v>98</v>
      </c>
      <c r="B7" s="51">
        <f>B4+B5+B6</f>
        <v>970</v>
      </c>
      <c r="G7" s="3"/>
      <c r="H7" s="3"/>
      <c r="I7" s="3"/>
      <c r="J7" s="3"/>
    </row>
    <row r="8" spans="1:17">
      <c r="I8" s="3"/>
      <c r="P8" s="3"/>
      <c r="Q8" s="3"/>
    </row>
    <row r="9" spans="1:17">
      <c r="A9" s="1" t="s">
        <v>73</v>
      </c>
      <c r="D9" s="69" t="s">
        <v>22</v>
      </c>
      <c r="E9" s="70"/>
      <c r="F9" s="70"/>
      <c r="G9" s="70"/>
      <c r="H9" s="71"/>
      <c r="I9" s="3"/>
      <c r="P9" s="3"/>
      <c r="Q9" s="3"/>
    </row>
    <row r="10" spans="1:17" ht="15.95" customHeight="1">
      <c r="A10" t="s">
        <v>77</v>
      </c>
      <c r="B10" s="50">
        <v>850</v>
      </c>
      <c r="D10" s="72"/>
      <c r="E10" s="73"/>
      <c r="F10" s="73"/>
      <c r="G10" s="73"/>
      <c r="H10" s="74"/>
      <c r="I10" s="3"/>
    </row>
    <row r="11" spans="1:17" ht="15.95" customHeight="1">
      <c r="A11" t="s">
        <v>78</v>
      </c>
      <c r="B11" s="50">
        <v>320</v>
      </c>
      <c r="D11" s="24"/>
      <c r="E11" s="24"/>
      <c r="F11" s="24"/>
      <c r="G11" s="24"/>
      <c r="H11" s="24"/>
      <c r="I11" s="3"/>
    </row>
    <row r="12" spans="1:17">
      <c r="A12" t="s">
        <v>79</v>
      </c>
      <c r="B12" s="50">
        <v>1500</v>
      </c>
      <c r="D12" s="4"/>
      <c r="E12" s="4"/>
      <c r="F12" s="4"/>
      <c r="G12" s="4"/>
      <c r="H12" s="4"/>
      <c r="I12" s="3"/>
    </row>
    <row r="13" spans="1:17" ht="16.5" thickBot="1">
      <c r="A13" t="s">
        <v>80</v>
      </c>
      <c r="B13" s="50">
        <v>500</v>
      </c>
      <c r="D13" s="4"/>
      <c r="E13" s="4"/>
      <c r="F13" s="4"/>
      <c r="G13" s="4"/>
      <c r="H13" s="4"/>
      <c r="I13" s="3"/>
    </row>
    <row r="14" spans="1:17" ht="16.5" thickBot="1">
      <c r="A14" s="49" t="s">
        <v>23</v>
      </c>
      <c r="B14" s="51">
        <f>SUM(B10:B13)</f>
        <v>3170</v>
      </c>
    </row>
    <row r="15" spans="1:17">
      <c r="A15" s="1"/>
    </row>
    <row r="16" spans="1:17">
      <c r="A16" s="1" t="s">
        <v>20</v>
      </c>
      <c r="D16" s="60" t="s">
        <v>21</v>
      </c>
      <c r="E16" s="61"/>
      <c r="F16" s="61"/>
      <c r="G16" s="61"/>
      <c r="H16" s="62"/>
    </row>
    <row r="17" spans="1:8" ht="15.95" customHeight="1">
      <c r="A17" t="s">
        <v>17</v>
      </c>
      <c r="B17" s="50">
        <v>1000</v>
      </c>
      <c r="D17" s="63"/>
      <c r="E17" s="64"/>
      <c r="F17" s="64"/>
      <c r="G17" s="64"/>
      <c r="H17" s="65"/>
    </row>
    <row r="18" spans="1:8">
      <c r="A18" s="1" t="s">
        <v>118</v>
      </c>
      <c r="B18" s="42">
        <v>2170</v>
      </c>
      <c r="D18" s="63"/>
      <c r="E18" s="64"/>
      <c r="F18" s="64"/>
      <c r="G18" s="64"/>
      <c r="H18" s="65"/>
    </row>
    <row r="19" spans="1:8">
      <c r="D19" s="63"/>
      <c r="E19" s="64"/>
      <c r="F19" s="64"/>
      <c r="G19" s="64"/>
      <c r="H19" s="65"/>
    </row>
    <row r="20" spans="1:8">
      <c r="D20" s="66"/>
      <c r="E20" s="67"/>
      <c r="F20" s="67"/>
      <c r="G20" s="67"/>
      <c r="H20" s="68"/>
    </row>
  </sheetData>
  <mergeCells count="5">
    <mergeCell ref="D16:H20"/>
    <mergeCell ref="D3:H5"/>
    <mergeCell ref="D9:H10"/>
    <mergeCell ref="A1:C1"/>
    <mergeCell ref="A2:C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202C3-5CC2-475B-863E-E0D3D9351ED7}">
  <dimension ref="B1:E45"/>
  <sheetViews>
    <sheetView tabSelected="1" zoomScale="85" zoomScaleNormal="85" workbookViewId="0">
      <selection activeCell="B19" sqref="B19"/>
    </sheetView>
  </sheetViews>
  <sheetFormatPr defaultColWidth="11" defaultRowHeight="15.75"/>
  <cols>
    <col min="2" max="2" width="28" customWidth="1"/>
  </cols>
  <sheetData>
    <row r="1" spans="2:4" ht="16.5" thickBot="1"/>
    <row r="2" spans="2:4" ht="19.5" thickBot="1">
      <c r="B2" s="78" t="s">
        <v>128</v>
      </c>
      <c r="C2" s="79"/>
      <c r="D2" s="80"/>
    </row>
    <row r="3" spans="2:4">
      <c r="B3" s="29"/>
      <c r="C3" s="46"/>
      <c r="D3" s="30"/>
    </row>
    <row r="4" spans="2:4">
      <c r="B4" s="31" t="s">
        <v>105</v>
      </c>
      <c r="C4" s="43" t="s">
        <v>119</v>
      </c>
      <c r="D4" s="33" t="s">
        <v>119</v>
      </c>
    </row>
    <row r="5" spans="2:4">
      <c r="B5" s="31" t="s">
        <v>102</v>
      </c>
      <c r="C5" s="43">
        <v>14180</v>
      </c>
      <c r="D5" s="33"/>
    </row>
    <row r="6" spans="2:4">
      <c r="B6" s="31" t="s">
        <v>103</v>
      </c>
      <c r="C6" s="43">
        <v>1500</v>
      </c>
      <c r="D6" s="33"/>
    </row>
    <row r="7" spans="2:4">
      <c r="B7" s="31" t="s">
        <v>104</v>
      </c>
      <c r="C7" s="43">
        <v>0</v>
      </c>
      <c r="D7" s="33"/>
    </row>
    <row r="8" spans="2:4">
      <c r="B8" s="47" t="s">
        <v>117</v>
      </c>
      <c r="C8" s="45"/>
      <c r="D8" s="33">
        <f>SUM(C5:C7)</f>
        <v>15680</v>
      </c>
    </row>
    <row r="9" spans="2:4">
      <c r="B9" s="31"/>
      <c r="C9" s="43"/>
      <c r="D9" s="33"/>
    </row>
    <row r="10" spans="2:4">
      <c r="B10" s="31" t="s">
        <v>106</v>
      </c>
      <c r="C10" s="43"/>
      <c r="D10" s="33"/>
    </row>
    <row r="11" spans="2:4">
      <c r="B11" s="31" t="s">
        <v>107</v>
      </c>
      <c r="C11" s="43">
        <v>0</v>
      </c>
      <c r="D11" s="33"/>
    </row>
    <row r="12" spans="2:4">
      <c r="B12" s="31" t="s">
        <v>120</v>
      </c>
      <c r="C12" s="43">
        <v>450</v>
      </c>
      <c r="D12" s="33"/>
    </row>
    <row r="13" spans="2:4">
      <c r="B13" s="31" t="s">
        <v>108</v>
      </c>
      <c r="C13" s="43">
        <v>0</v>
      </c>
      <c r="D13" s="33"/>
    </row>
    <row r="14" spans="2:4">
      <c r="B14" s="31" t="s">
        <v>110</v>
      </c>
      <c r="C14" s="43">
        <v>970</v>
      </c>
      <c r="D14" s="33"/>
    </row>
    <row r="15" spans="2:4">
      <c r="B15" s="31" t="s">
        <v>109</v>
      </c>
      <c r="C15" s="43">
        <v>850</v>
      </c>
      <c r="D15" s="33"/>
    </row>
    <row r="16" spans="2:4" ht="16.5" thickBot="1">
      <c r="B16" s="52" t="s">
        <v>112</v>
      </c>
      <c r="C16" s="53">
        <v>1720</v>
      </c>
      <c r="D16" s="54">
        <f>SUM(C11:C16)</f>
        <v>3990</v>
      </c>
    </row>
    <row r="17" spans="2:5" ht="16.5" thickBot="1">
      <c r="B17" s="44" t="s">
        <v>111</v>
      </c>
      <c r="C17" s="44"/>
      <c r="D17" s="58">
        <f>SUM(D8+D16)</f>
        <v>19670</v>
      </c>
    </row>
    <row r="18" spans="2:5">
      <c r="B18" s="55"/>
      <c r="C18" s="56"/>
      <c r="D18" s="57"/>
    </row>
    <row r="19" spans="2:5">
      <c r="B19" s="31" t="s">
        <v>135</v>
      </c>
      <c r="C19" s="43"/>
      <c r="D19" s="33"/>
    </row>
    <row r="20" spans="2:5">
      <c r="B20" s="31"/>
      <c r="C20" s="43"/>
      <c r="D20" s="33"/>
    </row>
    <row r="21" spans="2:5">
      <c r="B21" s="31"/>
      <c r="C21" s="43"/>
      <c r="D21" s="33"/>
    </row>
    <row r="22" spans="2:5">
      <c r="B22" s="31" t="s">
        <v>125</v>
      </c>
      <c r="C22" s="43"/>
      <c r="D22" s="33">
        <v>2170</v>
      </c>
    </row>
    <row r="23" spans="2:5">
      <c r="B23" s="31" t="s">
        <v>126</v>
      </c>
      <c r="C23" s="43"/>
      <c r="D23" s="33">
        <v>2170</v>
      </c>
    </row>
    <row r="24" spans="2:5">
      <c r="B24" s="31" t="s">
        <v>114</v>
      </c>
      <c r="C24" s="43"/>
      <c r="D24" s="33">
        <f>D17-D22</f>
        <v>17500</v>
      </c>
    </row>
    <row r="25" spans="2:5">
      <c r="B25" s="31"/>
      <c r="C25" s="43"/>
      <c r="D25" s="59"/>
    </row>
    <row r="26" spans="2:5">
      <c r="B26" s="31"/>
      <c r="C26" s="43"/>
      <c r="D26" s="33"/>
    </row>
    <row r="27" spans="2:5" ht="16.5" thickBot="1">
      <c r="B27" s="34" t="s">
        <v>115</v>
      </c>
      <c r="C27" s="48"/>
      <c r="D27" s="35">
        <f>D23+D24</f>
        <v>19670</v>
      </c>
    </row>
    <row r="31" spans="2:5" ht="18">
      <c r="E31" s="13" t="s">
        <v>49</v>
      </c>
    </row>
    <row r="32" spans="2:5">
      <c r="E32" s="6" t="s">
        <v>44</v>
      </c>
    </row>
    <row r="34" spans="5:5">
      <c r="E34" s="6" t="s">
        <v>50</v>
      </c>
    </row>
    <row r="36" spans="5:5">
      <c r="E36" s="7" t="s">
        <v>45</v>
      </c>
    </row>
    <row r="37" spans="5:5">
      <c r="E37" s="7" t="s">
        <v>46</v>
      </c>
    </row>
    <row r="38" spans="5:5">
      <c r="E38" s="7" t="s">
        <v>47</v>
      </c>
    </row>
    <row r="39" spans="5:5">
      <c r="E39" s="7" t="s">
        <v>48</v>
      </c>
    </row>
    <row r="41" spans="5:5">
      <c r="E41" s="7" t="s">
        <v>34</v>
      </c>
    </row>
    <row r="42" spans="5:5">
      <c r="E42" s="6" t="s">
        <v>51</v>
      </c>
    </row>
    <row r="43" spans="5:5">
      <c r="E43" s="6" t="s">
        <v>52</v>
      </c>
    </row>
    <row r="44" spans="5:5">
      <c r="E44" s="6" t="s">
        <v>69</v>
      </c>
    </row>
    <row r="45" spans="5:5">
      <c r="E45" s="14"/>
    </row>
  </sheetData>
  <mergeCells count="1">
    <mergeCell ref="B2:D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6D105-40BA-4C15-BF44-7AA5C99326D2}">
  <dimension ref="A1"/>
  <sheetViews>
    <sheetView workbookViewId="0"/>
  </sheetViews>
  <sheetFormatPr defaultRowHeight="15.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DB057-EDED-4154-840D-4302B14A52DB}">
  <dimension ref="A1:Q37"/>
  <sheetViews>
    <sheetView workbookViewId="0"/>
  </sheetViews>
  <sheetFormatPr defaultColWidth="11" defaultRowHeight="15.75"/>
  <cols>
    <col min="1" max="1" width="26.375" bestFit="1" customWidth="1"/>
    <col min="2" max="2" width="18.375" customWidth="1"/>
    <col min="9" max="9" width="11" customWidth="1"/>
    <col min="14" max="14" width="12" bestFit="1" customWidth="1"/>
    <col min="16" max="16" width="16.875" customWidth="1"/>
  </cols>
  <sheetData>
    <row r="1" spans="1:14">
      <c r="A1" t="s">
        <v>129</v>
      </c>
    </row>
    <row r="2" spans="1:14">
      <c r="B2" t="s">
        <v>1</v>
      </c>
      <c r="C2" t="s">
        <v>2</v>
      </c>
      <c r="D2" t="s">
        <v>3</v>
      </c>
      <c r="E2" t="s">
        <v>4</v>
      </c>
      <c r="F2" t="s">
        <v>5</v>
      </c>
      <c r="G2" t="s">
        <v>6</v>
      </c>
      <c r="H2" t="s">
        <v>7</v>
      </c>
      <c r="I2" t="s">
        <v>8</v>
      </c>
      <c r="J2" t="s">
        <v>9</v>
      </c>
      <c r="K2" t="s">
        <v>10</v>
      </c>
      <c r="L2" t="s">
        <v>11</v>
      </c>
      <c r="M2" t="s">
        <v>12</v>
      </c>
      <c r="N2" t="s">
        <v>13</v>
      </c>
    </row>
    <row r="3" spans="1:14">
      <c r="A3" s="1" t="s">
        <v>0</v>
      </c>
    </row>
    <row r="4" spans="1:14">
      <c r="A4" t="s">
        <v>82</v>
      </c>
      <c r="B4" s="26">
        <f>($J$27*$J$28*$J$30)</f>
        <v>9000</v>
      </c>
      <c r="C4" s="26">
        <f>($J$27*$J$28*$J$30)</f>
        <v>9000</v>
      </c>
      <c r="D4" s="26">
        <f>($J$27*$J$28*$J$30)</f>
        <v>9000</v>
      </c>
      <c r="E4" s="26">
        <f>($J$27*$J$28*$J$30)</f>
        <v>9000</v>
      </c>
      <c r="F4" s="26">
        <f>($J$27*$J$28*$J$30*$J$34)</f>
        <v>36000</v>
      </c>
      <c r="G4" s="26">
        <f>($J$27*$J$28*$J$30*$J$34*$J$35)</f>
        <v>108000</v>
      </c>
      <c r="H4" s="26">
        <f>($J$27*$J$28*$J$30*$J$34*$J$35)</f>
        <v>108000</v>
      </c>
      <c r="I4" s="26">
        <f t="shared" ref="I4:J4" si="0">($J$27*$J$28*$J$30*$J$34)</f>
        <v>36000</v>
      </c>
      <c r="J4" s="26">
        <f t="shared" si="0"/>
        <v>36000</v>
      </c>
      <c r="K4" s="26">
        <f>($J$27*$J$28*$J$30)</f>
        <v>9000</v>
      </c>
      <c r="L4" s="26">
        <f>($J$27*$J$28*$J$30)</f>
        <v>9000</v>
      </c>
      <c r="M4" s="26">
        <f>($J$27*$J$28*$J$30)</f>
        <v>9000</v>
      </c>
      <c r="N4" s="26">
        <f>SUM(B4:M4)</f>
        <v>387000</v>
      </c>
    </row>
    <row r="5" spans="1:14">
      <c r="A5" t="s">
        <v>81</v>
      </c>
      <c r="B5" s="26">
        <f>($J$27*$J$29*$J$31)</f>
        <v>3780</v>
      </c>
      <c r="C5" s="26">
        <f>($J$27*$J$29*$J$31)</f>
        <v>3780</v>
      </c>
      <c r="D5" s="26">
        <f>($J$27*$J$29*$J$31)</f>
        <v>3780</v>
      </c>
      <c r="E5" s="26">
        <f>($J$27*$J$29*$J$31)</f>
        <v>3780</v>
      </c>
      <c r="F5" s="26">
        <f>($J$27*$J$29*$J$31*$J$34)</f>
        <v>15120</v>
      </c>
      <c r="G5" s="26">
        <f>($J$27*$J$29*$J$31*$J$34*$J$35)</f>
        <v>45360</v>
      </c>
      <c r="H5" s="26">
        <f>($J$27*$J$29*$J$31*$J$34*$J$35)</f>
        <v>45360</v>
      </c>
      <c r="I5" s="26">
        <f t="shared" ref="I5:J5" si="1">($J$27*$J$29*$J$31*$J$34)</f>
        <v>15120</v>
      </c>
      <c r="J5" s="26">
        <f t="shared" si="1"/>
        <v>15120</v>
      </c>
      <c r="K5" s="26">
        <f>($J$27*$J$29*$J$31)</f>
        <v>3780</v>
      </c>
      <c r="L5" s="26">
        <f>($J$27*$J$29*$J$31)</f>
        <v>3780</v>
      </c>
      <c r="M5" s="26">
        <f>($J$27*$J$29*$J$31)</f>
        <v>3780</v>
      </c>
      <c r="N5" s="26">
        <f>SUM(B5:M5)</f>
        <v>162540</v>
      </c>
    </row>
    <row r="6" spans="1:14">
      <c r="B6" s="26"/>
      <c r="C6" s="26"/>
      <c r="D6" s="26"/>
      <c r="E6" s="26"/>
      <c r="F6" s="26"/>
      <c r="G6" s="26"/>
      <c r="H6" s="26"/>
      <c r="I6" s="26"/>
      <c r="J6" s="26"/>
      <c r="K6" s="26"/>
      <c r="L6" s="26"/>
      <c r="M6" s="26"/>
      <c r="N6" s="26"/>
    </row>
    <row r="7" spans="1:14">
      <c r="A7" s="1" t="s">
        <v>41</v>
      </c>
      <c r="B7" s="26">
        <f>SUM(B4+B5)</f>
        <v>12780</v>
      </c>
      <c r="C7" s="26">
        <f>SUM(C4+C5)</f>
        <v>12780</v>
      </c>
      <c r="D7" s="26">
        <f t="shared" ref="D7:N7" si="2">SUM(D4+D5)</f>
        <v>12780</v>
      </c>
      <c r="E7" s="26">
        <f t="shared" si="2"/>
        <v>12780</v>
      </c>
      <c r="F7" s="26">
        <f t="shared" si="2"/>
        <v>51120</v>
      </c>
      <c r="G7" s="26">
        <f t="shared" si="2"/>
        <v>153360</v>
      </c>
      <c r="H7" s="26">
        <f t="shared" si="2"/>
        <v>153360</v>
      </c>
      <c r="I7" s="26">
        <f t="shared" si="2"/>
        <v>51120</v>
      </c>
      <c r="J7" s="26">
        <f t="shared" si="2"/>
        <v>51120</v>
      </c>
      <c r="K7" s="26">
        <f t="shared" si="2"/>
        <v>12780</v>
      </c>
      <c r="L7" s="26">
        <f t="shared" si="2"/>
        <v>12780</v>
      </c>
      <c r="M7" s="26">
        <f t="shared" si="2"/>
        <v>12780</v>
      </c>
      <c r="N7" s="26">
        <f t="shared" si="2"/>
        <v>549540</v>
      </c>
    </row>
    <row r="8" spans="1:14">
      <c r="A8" s="1" t="s">
        <v>37</v>
      </c>
      <c r="B8" s="26">
        <v>1760</v>
      </c>
      <c r="C8" s="26">
        <v>1760</v>
      </c>
      <c r="D8" s="26">
        <v>1760</v>
      </c>
      <c r="E8" s="26">
        <v>1760</v>
      </c>
      <c r="F8" s="26">
        <v>3680</v>
      </c>
      <c r="G8" s="26">
        <v>10735</v>
      </c>
      <c r="H8" s="26">
        <v>10735</v>
      </c>
      <c r="I8" s="26">
        <v>3680</v>
      </c>
      <c r="J8" s="26">
        <v>3680</v>
      </c>
      <c r="K8" s="26">
        <v>1760</v>
      </c>
      <c r="L8" s="26">
        <v>1760</v>
      </c>
      <c r="M8" s="26">
        <v>1760</v>
      </c>
      <c r="N8" s="26">
        <f>SUM(B8:M8)</f>
        <v>44830</v>
      </c>
    </row>
    <row r="10" spans="1:14">
      <c r="A10" s="1" t="s">
        <v>43</v>
      </c>
      <c r="B10">
        <f>SUM(B7-B8)</f>
        <v>11020</v>
      </c>
      <c r="C10">
        <f t="shared" ref="C10:N10" si="3">SUM(C7-C8)</f>
        <v>11020</v>
      </c>
      <c r="D10">
        <f t="shared" si="3"/>
        <v>11020</v>
      </c>
      <c r="E10">
        <f t="shared" si="3"/>
        <v>11020</v>
      </c>
      <c r="F10">
        <f t="shared" si="3"/>
        <v>47440</v>
      </c>
      <c r="G10">
        <f t="shared" si="3"/>
        <v>142625</v>
      </c>
      <c r="H10">
        <f t="shared" si="3"/>
        <v>142625</v>
      </c>
      <c r="I10">
        <f t="shared" si="3"/>
        <v>47440</v>
      </c>
      <c r="J10">
        <f t="shared" si="3"/>
        <v>47440</v>
      </c>
      <c r="K10">
        <f t="shared" si="3"/>
        <v>11020</v>
      </c>
      <c r="L10">
        <f t="shared" si="3"/>
        <v>11020</v>
      </c>
      <c r="M10">
        <f t="shared" si="3"/>
        <v>11020</v>
      </c>
      <c r="N10">
        <f t="shared" si="3"/>
        <v>504710</v>
      </c>
    </row>
    <row r="12" spans="1:14">
      <c r="A12" s="1" t="s">
        <v>42</v>
      </c>
    </row>
    <row r="13" spans="1:14">
      <c r="A13" t="s">
        <v>24</v>
      </c>
      <c r="B13">
        <v>0</v>
      </c>
      <c r="C13">
        <v>0</v>
      </c>
      <c r="D13">
        <v>0</v>
      </c>
      <c r="E13">
        <v>0</v>
      </c>
      <c r="F13">
        <v>0</v>
      </c>
      <c r="G13">
        <v>0</v>
      </c>
      <c r="H13">
        <v>0</v>
      </c>
      <c r="I13">
        <v>0</v>
      </c>
      <c r="J13">
        <v>0</v>
      </c>
      <c r="K13">
        <v>0</v>
      </c>
      <c r="L13">
        <v>0</v>
      </c>
      <c r="M13">
        <v>0</v>
      </c>
      <c r="N13">
        <v>0</v>
      </c>
    </row>
    <row r="14" spans="1:14">
      <c r="A14" t="s">
        <v>88</v>
      </c>
      <c r="B14" s="25">
        <v>33.33</v>
      </c>
      <c r="C14" s="25">
        <v>33.33</v>
      </c>
      <c r="D14" s="25">
        <v>33.33</v>
      </c>
      <c r="E14" s="25">
        <v>33.33</v>
      </c>
      <c r="F14" s="25">
        <v>33.33</v>
      </c>
      <c r="G14" s="25">
        <v>33.33</v>
      </c>
      <c r="H14" s="25">
        <v>33.33</v>
      </c>
      <c r="I14" s="25">
        <v>33.33</v>
      </c>
      <c r="J14" s="25">
        <v>33.33</v>
      </c>
      <c r="K14" s="25">
        <v>33.33</v>
      </c>
      <c r="L14" s="25">
        <v>33.33</v>
      </c>
      <c r="M14" s="25">
        <v>33.33</v>
      </c>
      <c r="N14" s="25">
        <f>SUM(B14:M14)</f>
        <v>399.95999999999987</v>
      </c>
    </row>
    <row r="15" spans="1:14">
      <c r="A15" t="s">
        <v>25</v>
      </c>
      <c r="B15" s="26">
        <v>50</v>
      </c>
      <c r="C15" s="27"/>
      <c r="D15" s="27"/>
      <c r="E15" s="28"/>
      <c r="F15" s="27"/>
      <c r="G15" s="27"/>
      <c r="H15" s="26">
        <v>50</v>
      </c>
    </row>
    <row r="16" spans="1:14">
      <c r="A16" t="s">
        <v>26</v>
      </c>
      <c r="B16" s="25">
        <v>1600</v>
      </c>
      <c r="C16" s="25">
        <v>1600</v>
      </c>
      <c r="D16" s="25">
        <v>1600</v>
      </c>
      <c r="E16" s="25">
        <v>1600</v>
      </c>
      <c r="F16" s="25">
        <v>1600</v>
      </c>
      <c r="G16" s="25">
        <v>1600</v>
      </c>
      <c r="H16" s="25">
        <v>1600</v>
      </c>
      <c r="I16" s="25">
        <v>1600</v>
      </c>
      <c r="J16" s="25">
        <v>1600</v>
      </c>
      <c r="K16" s="25">
        <v>1600</v>
      </c>
      <c r="L16" s="25">
        <v>1600</v>
      </c>
      <c r="M16" s="25">
        <v>1600</v>
      </c>
      <c r="N16" s="36">
        <f>SUM(B16:M16)</f>
        <v>19200</v>
      </c>
    </row>
    <row r="17" spans="1:17">
      <c r="A17" t="s">
        <v>113</v>
      </c>
      <c r="B17">
        <v>50</v>
      </c>
      <c r="C17">
        <v>50</v>
      </c>
      <c r="D17">
        <v>50</v>
      </c>
      <c r="E17">
        <v>50</v>
      </c>
      <c r="F17">
        <v>50</v>
      </c>
      <c r="G17">
        <v>50</v>
      </c>
      <c r="H17">
        <v>50</v>
      </c>
      <c r="I17">
        <v>50</v>
      </c>
      <c r="J17">
        <v>50</v>
      </c>
      <c r="K17">
        <v>50</v>
      </c>
      <c r="L17">
        <v>50</v>
      </c>
      <c r="M17">
        <v>50</v>
      </c>
      <c r="N17">
        <f>600</f>
        <v>600</v>
      </c>
    </row>
    <row r="18" spans="1:17" ht="15" customHeight="1">
      <c r="A18" s="77" t="s">
        <v>27</v>
      </c>
      <c r="B18" s="77"/>
      <c r="C18" s="77"/>
    </row>
    <row r="19" spans="1:17" ht="15" customHeight="1">
      <c r="A19" s="5"/>
      <c r="B19" s="5"/>
      <c r="C19" s="5"/>
    </row>
    <row r="20" spans="1:17">
      <c r="A20" s="1" t="s">
        <v>28</v>
      </c>
      <c r="B20">
        <f>SUM(B13:B17)</f>
        <v>1733.33</v>
      </c>
      <c r="C20">
        <f t="shared" ref="C20:M20" si="4">SUM(C13:C17)</f>
        <v>1683.33</v>
      </c>
      <c r="D20">
        <f t="shared" si="4"/>
        <v>1683.33</v>
      </c>
      <c r="E20">
        <f t="shared" si="4"/>
        <v>1683.33</v>
      </c>
      <c r="F20">
        <f t="shared" si="4"/>
        <v>1683.33</v>
      </c>
      <c r="G20">
        <f t="shared" si="4"/>
        <v>1683.33</v>
      </c>
      <c r="H20">
        <f t="shared" si="4"/>
        <v>1733.33</v>
      </c>
      <c r="I20">
        <f t="shared" si="4"/>
        <v>1683.33</v>
      </c>
      <c r="J20">
        <f t="shared" si="4"/>
        <v>1683.33</v>
      </c>
      <c r="K20">
        <f t="shared" si="4"/>
        <v>1683.33</v>
      </c>
      <c r="L20">
        <f t="shared" si="4"/>
        <v>1683.33</v>
      </c>
      <c r="M20">
        <f t="shared" si="4"/>
        <v>1683.33</v>
      </c>
      <c r="N20">
        <f>SUM(B20:M20)</f>
        <v>20299.96</v>
      </c>
    </row>
    <row r="21" spans="1:17">
      <c r="A21" s="1"/>
    </row>
    <row r="22" spans="1:17">
      <c r="A22" s="1" t="s">
        <v>40</v>
      </c>
      <c r="B22">
        <f>B10-B20</f>
        <v>9286.67</v>
      </c>
      <c r="C22">
        <f t="shared" ref="C22:M22" si="5">C10-C20</f>
        <v>9336.67</v>
      </c>
      <c r="D22">
        <f t="shared" si="5"/>
        <v>9336.67</v>
      </c>
      <c r="E22">
        <f t="shared" si="5"/>
        <v>9336.67</v>
      </c>
      <c r="F22">
        <f t="shared" si="5"/>
        <v>45756.67</v>
      </c>
      <c r="G22">
        <f t="shared" si="5"/>
        <v>140941.67000000001</v>
      </c>
      <c r="H22">
        <f t="shared" si="5"/>
        <v>140891.67000000001</v>
      </c>
      <c r="I22">
        <f t="shared" si="5"/>
        <v>45756.67</v>
      </c>
      <c r="J22">
        <f t="shared" si="5"/>
        <v>45756.67</v>
      </c>
      <c r="K22">
        <f t="shared" si="5"/>
        <v>9336.67</v>
      </c>
      <c r="L22">
        <f t="shared" si="5"/>
        <v>9336.67</v>
      </c>
      <c r="M22">
        <f t="shared" si="5"/>
        <v>9336.67</v>
      </c>
      <c r="N22">
        <f>SUM(B22:M22)</f>
        <v>484410.04</v>
      </c>
    </row>
    <row r="23" spans="1:17">
      <c r="A23" t="s">
        <v>29</v>
      </c>
      <c r="B23" s="37">
        <v>0.15</v>
      </c>
      <c r="C23" s="37">
        <v>0.15</v>
      </c>
      <c r="D23" s="37">
        <v>0.15</v>
      </c>
      <c r="E23" s="37">
        <v>0.15</v>
      </c>
      <c r="F23" s="37">
        <v>0.15</v>
      </c>
      <c r="G23" s="37">
        <v>0.15</v>
      </c>
      <c r="H23" s="37">
        <v>0.15</v>
      </c>
      <c r="I23" s="37">
        <v>0.15</v>
      </c>
      <c r="J23" s="37">
        <v>0.15</v>
      </c>
      <c r="K23" s="37">
        <v>0.15</v>
      </c>
      <c r="L23" s="37">
        <v>0.15</v>
      </c>
      <c r="M23" s="37">
        <v>0.15</v>
      </c>
    </row>
    <row r="24" spans="1:17">
      <c r="A24" s="1" t="s">
        <v>30</v>
      </c>
      <c r="B24" s="38">
        <f>B22-B22*B23</f>
        <v>7893.6695</v>
      </c>
      <c r="C24" s="38">
        <f t="shared" ref="C24:M24" si="6">C22-C22*C23</f>
        <v>7936.1695</v>
      </c>
      <c r="D24" s="38">
        <f t="shared" si="6"/>
        <v>7936.1695</v>
      </c>
      <c r="E24" s="38">
        <f t="shared" si="6"/>
        <v>7936.1695</v>
      </c>
      <c r="F24" s="38">
        <f t="shared" si="6"/>
        <v>38893.169499999996</v>
      </c>
      <c r="G24" s="38">
        <f t="shared" si="6"/>
        <v>119800.41950000002</v>
      </c>
      <c r="H24" s="38">
        <f t="shared" si="6"/>
        <v>119757.91950000002</v>
      </c>
      <c r="I24" s="38">
        <f t="shared" si="6"/>
        <v>38893.169499999996</v>
      </c>
      <c r="J24" s="38">
        <f t="shared" si="6"/>
        <v>38893.169499999996</v>
      </c>
      <c r="K24" s="38">
        <f t="shared" si="6"/>
        <v>7936.1695</v>
      </c>
      <c r="L24" s="38">
        <f t="shared" si="6"/>
        <v>7936.1695</v>
      </c>
      <c r="M24" s="38">
        <f t="shared" si="6"/>
        <v>7936.1695</v>
      </c>
      <c r="N24" s="38">
        <f>SUM(B24:M25)</f>
        <v>411748.53400000016</v>
      </c>
    </row>
    <row r="26" spans="1:17" ht="16.5" thickBot="1"/>
    <row r="27" spans="1:17" ht="17.25">
      <c r="B27" s="8" t="s">
        <v>32</v>
      </c>
      <c r="C27" s="9"/>
      <c r="D27" s="9"/>
      <c r="E27" s="9"/>
      <c r="F27" s="9"/>
      <c r="G27" s="9"/>
      <c r="H27" s="9"/>
      <c r="I27" s="29" t="s">
        <v>83</v>
      </c>
      <c r="J27" s="30">
        <v>16</v>
      </c>
      <c r="K27" s="9"/>
      <c r="L27" s="9"/>
      <c r="M27" s="9"/>
      <c r="N27" s="9"/>
      <c r="O27" s="9"/>
      <c r="P27" s="9"/>
      <c r="Q27" s="9"/>
    </row>
    <row r="28" spans="1:17">
      <c r="B28" s="10"/>
      <c r="C28" s="9"/>
      <c r="D28" s="9"/>
      <c r="E28" s="9"/>
      <c r="F28" s="9"/>
      <c r="G28" s="9"/>
      <c r="H28" s="9"/>
      <c r="I28" s="31" t="s">
        <v>84</v>
      </c>
      <c r="J28" s="32">
        <v>3.75</v>
      </c>
      <c r="K28" s="9"/>
      <c r="L28" s="9"/>
      <c r="M28" s="9"/>
      <c r="N28" s="9"/>
      <c r="O28" s="9"/>
      <c r="P28" s="9"/>
      <c r="Q28" s="9"/>
    </row>
    <row r="29" spans="1:17">
      <c r="B29" s="10" t="s">
        <v>33</v>
      </c>
      <c r="C29" s="9"/>
      <c r="D29" s="9"/>
      <c r="E29" s="9"/>
      <c r="F29" s="9"/>
      <c r="G29" s="9"/>
      <c r="H29" s="9"/>
      <c r="I29" s="31" t="s">
        <v>85</v>
      </c>
      <c r="J29" s="32">
        <v>5.25</v>
      </c>
      <c r="K29" s="9"/>
      <c r="L29" s="9"/>
      <c r="M29" s="9"/>
      <c r="N29" s="9"/>
      <c r="O29" s="9"/>
      <c r="P29" s="9"/>
      <c r="Q29" s="9"/>
    </row>
    <row r="30" spans="1:17">
      <c r="B30" s="11"/>
      <c r="C30" s="9"/>
      <c r="D30" s="9"/>
      <c r="E30" s="9"/>
      <c r="F30" s="9"/>
      <c r="G30" s="9"/>
      <c r="H30" s="9"/>
      <c r="I30" s="31" t="s">
        <v>86</v>
      </c>
      <c r="J30" s="33">
        <v>150</v>
      </c>
      <c r="K30" s="9"/>
      <c r="L30" s="9"/>
      <c r="M30" s="9"/>
      <c r="N30" s="9"/>
      <c r="O30" s="9"/>
      <c r="P30" s="9"/>
      <c r="Q30" s="9"/>
    </row>
    <row r="31" spans="1:17">
      <c r="B31" s="12" t="s">
        <v>36</v>
      </c>
      <c r="C31" s="9"/>
      <c r="D31" s="9"/>
      <c r="E31" s="9"/>
      <c r="F31" s="9"/>
      <c r="G31" s="9"/>
      <c r="H31" s="9"/>
      <c r="I31" s="31" t="s">
        <v>87</v>
      </c>
      <c r="J31" s="33">
        <v>45</v>
      </c>
      <c r="K31" s="9"/>
      <c r="L31" s="9"/>
      <c r="M31" s="9"/>
      <c r="N31" s="9"/>
      <c r="O31" s="9"/>
      <c r="P31" s="9"/>
      <c r="Q31" s="9"/>
    </row>
    <row r="32" spans="1:17">
      <c r="B32" s="12" t="s">
        <v>31</v>
      </c>
      <c r="C32" s="9"/>
      <c r="D32" s="9"/>
      <c r="E32" s="9"/>
      <c r="F32" s="9"/>
      <c r="G32" s="9"/>
      <c r="H32" s="9"/>
      <c r="I32" s="31" t="s">
        <v>89</v>
      </c>
      <c r="J32" s="33">
        <v>300</v>
      </c>
      <c r="K32" s="9"/>
      <c r="L32" s="9"/>
      <c r="M32" s="9"/>
      <c r="N32" s="9"/>
      <c r="O32" s="9"/>
      <c r="P32" s="9"/>
      <c r="Q32" s="9"/>
    </row>
    <row r="33" spans="2:17" ht="16.5" thickBot="1">
      <c r="B33" s="12" t="s">
        <v>38</v>
      </c>
      <c r="C33" s="9"/>
      <c r="D33" s="9"/>
      <c r="E33" s="9"/>
      <c r="F33" s="9"/>
      <c r="G33" s="9"/>
      <c r="H33" s="9"/>
      <c r="I33" s="34" t="s">
        <v>90</v>
      </c>
      <c r="J33" s="35">
        <v>100</v>
      </c>
      <c r="K33" s="9"/>
      <c r="L33" s="9"/>
      <c r="M33" s="9"/>
      <c r="N33" s="9"/>
      <c r="O33" s="9"/>
      <c r="P33" s="9"/>
      <c r="Q33" s="9"/>
    </row>
    <row r="34" spans="2:17" ht="16.5" thickBot="1">
      <c r="B34" s="12" t="s">
        <v>39</v>
      </c>
      <c r="C34" s="9"/>
      <c r="D34" s="9"/>
      <c r="E34" s="9"/>
      <c r="F34" s="9"/>
      <c r="G34" s="9"/>
      <c r="H34" s="9"/>
      <c r="I34" s="34" t="s">
        <v>91</v>
      </c>
      <c r="J34" s="35">
        <v>4</v>
      </c>
      <c r="K34" s="9" t="s">
        <v>100</v>
      </c>
      <c r="L34" s="9"/>
      <c r="M34" s="9"/>
      <c r="N34" s="9"/>
      <c r="O34" s="9"/>
      <c r="P34" s="9"/>
      <c r="Q34" s="9"/>
    </row>
    <row r="35" spans="2:17" ht="16.5" thickBot="1">
      <c r="B35" s="12" t="s">
        <v>34</v>
      </c>
      <c r="C35" s="9"/>
      <c r="D35" s="9"/>
      <c r="E35" s="9"/>
      <c r="F35" s="9"/>
      <c r="G35" s="9"/>
      <c r="H35" s="9"/>
      <c r="I35" s="34" t="s">
        <v>92</v>
      </c>
      <c r="J35" s="35">
        <v>3</v>
      </c>
      <c r="K35" s="9" t="s">
        <v>101</v>
      </c>
      <c r="L35" s="9"/>
      <c r="M35" s="9"/>
      <c r="N35" s="9"/>
      <c r="O35" s="9"/>
      <c r="P35" s="9"/>
      <c r="Q35" s="9"/>
    </row>
    <row r="36" spans="2:17" ht="17.25">
      <c r="B36" s="8"/>
      <c r="C36" s="9"/>
      <c r="D36" s="9"/>
      <c r="E36" s="9"/>
      <c r="F36" s="9"/>
      <c r="G36" s="9"/>
      <c r="H36" s="9"/>
      <c r="I36" s="9"/>
      <c r="J36" s="9"/>
      <c r="K36" s="9"/>
      <c r="L36" s="9"/>
      <c r="M36" s="9"/>
      <c r="N36" s="9"/>
      <c r="O36" s="9"/>
      <c r="P36" s="9"/>
      <c r="Q36" s="9"/>
    </row>
    <row r="37" spans="2:17" ht="17.25">
      <c r="B37" s="8" t="s">
        <v>35</v>
      </c>
      <c r="C37" s="9"/>
      <c r="D37" s="9"/>
      <c r="E37" s="9"/>
      <c r="F37" s="9"/>
      <c r="G37" s="9"/>
      <c r="H37" s="9"/>
      <c r="I37" s="9"/>
      <c r="J37" s="9"/>
      <c r="K37" s="9"/>
      <c r="L37" s="9"/>
      <c r="M37" s="9"/>
      <c r="N37" s="9"/>
      <c r="O37" s="9"/>
      <c r="P37" s="9"/>
      <c r="Q37" s="9"/>
    </row>
  </sheetData>
  <mergeCells count="1">
    <mergeCell ref="A18:C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219126-D86D-420B-93D6-29A2DD953FF9}">
  <dimension ref="A1:Q37"/>
  <sheetViews>
    <sheetView workbookViewId="0"/>
  </sheetViews>
  <sheetFormatPr defaultColWidth="11" defaultRowHeight="15.75"/>
  <cols>
    <col min="1" max="1" width="26.375" bestFit="1" customWidth="1"/>
    <col min="2" max="2" width="18.375" customWidth="1"/>
    <col min="9" max="9" width="11" customWidth="1"/>
    <col min="14" max="14" width="12" bestFit="1" customWidth="1"/>
    <col min="16" max="16" width="16.875" customWidth="1"/>
  </cols>
  <sheetData>
    <row r="1" spans="1:14">
      <c r="A1" t="s">
        <v>130</v>
      </c>
    </row>
    <row r="2" spans="1:14">
      <c r="B2" t="s">
        <v>1</v>
      </c>
      <c r="C2" t="s">
        <v>2</v>
      </c>
      <c r="D2" t="s">
        <v>3</v>
      </c>
      <c r="E2" t="s">
        <v>4</v>
      </c>
      <c r="F2" t="s">
        <v>5</v>
      </c>
      <c r="G2" t="s">
        <v>6</v>
      </c>
      <c r="H2" t="s">
        <v>7</v>
      </c>
      <c r="I2" t="s">
        <v>8</v>
      </c>
      <c r="J2" t="s">
        <v>9</v>
      </c>
      <c r="K2" t="s">
        <v>10</v>
      </c>
      <c r="L2" t="s">
        <v>11</v>
      </c>
      <c r="M2" t="s">
        <v>12</v>
      </c>
      <c r="N2" t="s">
        <v>13</v>
      </c>
    </row>
    <row r="3" spans="1:14">
      <c r="A3" s="1" t="s">
        <v>0</v>
      </c>
    </row>
    <row r="4" spans="1:14">
      <c r="A4" t="s">
        <v>82</v>
      </c>
      <c r="B4" s="26">
        <f>($J$27*$J$28*$J$30)</f>
        <v>9000</v>
      </c>
      <c r="C4" s="26">
        <f>($J$27*$J$28*$J$30)</f>
        <v>9000</v>
      </c>
      <c r="D4" s="26">
        <f>($J$27*$J$28*$J$30)</f>
        <v>9000</v>
      </c>
      <c r="E4" s="26">
        <f>($J$27*$J$28*$J$30)</f>
        <v>9000</v>
      </c>
      <c r="F4" s="26">
        <f>($J$27*$J$28*$J$30*$J$34)</f>
        <v>36000</v>
      </c>
      <c r="G4" s="26">
        <f>($J$27*$J$28*$J$30*$J$34*$J$35)</f>
        <v>108000</v>
      </c>
      <c r="H4" s="26">
        <f>($J$27*$J$28*$J$30*$J$34*$J$35)</f>
        <v>108000</v>
      </c>
      <c r="I4" s="26">
        <f t="shared" ref="I4:J4" si="0">($J$27*$J$28*$J$30*$J$34)</f>
        <v>36000</v>
      </c>
      <c r="J4" s="26">
        <f t="shared" si="0"/>
        <v>36000</v>
      </c>
      <c r="K4" s="26">
        <f>($J$27*$J$28*$J$30)</f>
        <v>9000</v>
      </c>
      <c r="L4" s="26">
        <f>($J$27*$J$28*$J$30)</f>
        <v>9000</v>
      </c>
      <c r="M4" s="26">
        <f>($J$27*$J$28*$J$30)</f>
        <v>9000</v>
      </c>
      <c r="N4" s="26">
        <f>SUM(B4:M4)</f>
        <v>387000</v>
      </c>
    </row>
    <row r="5" spans="1:14">
      <c r="A5" t="s">
        <v>81</v>
      </c>
      <c r="B5" s="26">
        <f>($J$27*$J$29*$J$31)</f>
        <v>3780</v>
      </c>
      <c r="C5" s="26">
        <f>($J$27*$J$29*$J$31)</f>
        <v>3780</v>
      </c>
      <c r="D5" s="26">
        <f>($J$27*$J$29*$J$31)</f>
        <v>3780</v>
      </c>
      <c r="E5" s="26">
        <f>($J$27*$J$29*$J$31)</f>
        <v>3780</v>
      </c>
      <c r="F5" s="26">
        <f>($J$27*$J$29*$J$31*$J$34)</f>
        <v>15120</v>
      </c>
      <c r="G5" s="26">
        <f>($J$27*$J$29*$J$31*$J$34*$J$35)</f>
        <v>45360</v>
      </c>
      <c r="H5" s="26">
        <f>($J$27*$J$29*$J$31*$J$34*$J$35)</f>
        <v>45360</v>
      </c>
      <c r="I5" s="26">
        <f t="shared" ref="I5:J5" si="1">($J$27*$J$29*$J$31*$J$34)</f>
        <v>15120</v>
      </c>
      <c r="J5" s="26">
        <f t="shared" si="1"/>
        <v>15120</v>
      </c>
      <c r="K5" s="26">
        <f>($J$27*$J$29*$J$31)</f>
        <v>3780</v>
      </c>
      <c r="L5" s="26">
        <f>($J$27*$J$29*$J$31)</f>
        <v>3780</v>
      </c>
      <c r="M5" s="26">
        <f>($J$27*$J$29*$J$31)</f>
        <v>3780</v>
      </c>
      <c r="N5" s="26">
        <f>SUM(B5:M5)</f>
        <v>162540</v>
      </c>
    </row>
    <row r="6" spans="1:14">
      <c r="B6" s="26"/>
      <c r="C6" s="26"/>
      <c r="D6" s="26"/>
      <c r="E6" s="26"/>
      <c r="F6" s="26"/>
      <c r="G6" s="26"/>
      <c r="H6" s="26"/>
      <c r="I6" s="26"/>
      <c r="J6" s="26"/>
      <c r="K6" s="26"/>
      <c r="L6" s="26"/>
      <c r="M6" s="26"/>
      <c r="N6" s="26"/>
    </row>
    <row r="7" spans="1:14">
      <c r="A7" s="1" t="s">
        <v>41</v>
      </c>
      <c r="B7" s="26">
        <f>SUM(B4+B5)</f>
        <v>12780</v>
      </c>
      <c r="C7" s="26">
        <f>SUM(C4+C5)</f>
        <v>12780</v>
      </c>
      <c r="D7" s="26">
        <f t="shared" ref="D7:N7" si="2">SUM(D4+D5)</f>
        <v>12780</v>
      </c>
      <c r="E7" s="26">
        <f t="shared" si="2"/>
        <v>12780</v>
      </c>
      <c r="F7" s="26">
        <f t="shared" si="2"/>
        <v>51120</v>
      </c>
      <c r="G7" s="26">
        <f t="shared" si="2"/>
        <v>153360</v>
      </c>
      <c r="H7" s="26">
        <f t="shared" si="2"/>
        <v>153360</v>
      </c>
      <c r="I7" s="26">
        <f t="shared" si="2"/>
        <v>51120</v>
      </c>
      <c r="J7" s="26">
        <f t="shared" si="2"/>
        <v>51120</v>
      </c>
      <c r="K7" s="26">
        <f t="shared" si="2"/>
        <v>12780</v>
      </c>
      <c r="L7" s="26">
        <f t="shared" si="2"/>
        <v>12780</v>
      </c>
      <c r="M7" s="26">
        <f t="shared" si="2"/>
        <v>12780</v>
      </c>
      <c r="N7" s="26">
        <f t="shared" si="2"/>
        <v>549540</v>
      </c>
    </row>
    <row r="8" spans="1:14">
      <c r="A8" s="1" t="s">
        <v>37</v>
      </c>
      <c r="B8" s="26">
        <v>1760</v>
      </c>
      <c r="C8" s="26">
        <v>1760</v>
      </c>
      <c r="D8" s="26">
        <v>1760</v>
      </c>
      <c r="E8" s="26">
        <v>1760</v>
      </c>
      <c r="F8" s="26">
        <v>3680</v>
      </c>
      <c r="G8" s="26">
        <v>10735</v>
      </c>
      <c r="H8" s="26">
        <v>10735</v>
      </c>
      <c r="I8" s="26">
        <v>3680</v>
      </c>
      <c r="J8" s="26">
        <v>3680</v>
      </c>
      <c r="K8" s="26">
        <v>1760</v>
      </c>
      <c r="L8" s="26">
        <v>1760</v>
      </c>
      <c r="M8" s="26">
        <v>1760</v>
      </c>
      <c r="N8" s="26">
        <f>SUM(B8:M8)</f>
        <v>44830</v>
      </c>
    </row>
    <row r="10" spans="1:14">
      <c r="A10" s="1" t="s">
        <v>43</v>
      </c>
      <c r="B10">
        <f>SUM(B7-B8)</f>
        <v>11020</v>
      </c>
      <c r="C10">
        <f t="shared" ref="C10:N10" si="3">SUM(C7-C8)</f>
        <v>11020</v>
      </c>
      <c r="D10">
        <f t="shared" si="3"/>
        <v>11020</v>
      </c>
      <c r="E10">
        <f t="shared" si="3"/>
        <v>11020</v>
      </c>
      <c r="F10">
        <f t="shared" si="3"/>
        <v>47440</v>
      </c>
      <c r="G10">
        <f t="shared" si="3"/>
        <v>142625</v>
      </c>
      <c r="H10">
        <f t="shared" si="3"/>
        <v>142625</v>
      </c>
      <c r="I10">
        <f t="shared" si="3"/>
        <v>47440</v>
      </c>
      <c r="J10">
        <f t="shared" si="3"/>
        <v>47440</v>
      </c>
      <c r="K10">
        <f t="shared" si="3"/>
        <v>11020</v>
      </c>
      <c r="L10">
        <f t="shared" si="3"/>
        <v>11020</v>
      </c>
      <c r="M10">
        <f t="shared" si="3"/>
        <v>11020</v>
      </c>
      <c r="N10">
        <f t="shared" si="3"/>
        <v>504710</v>
      </c>
    </row>
    <row r="12" spans="1:14">
      <c r="A12" s="1" t="s">
        <v>42</v>
      </c>
    </row>
    <row r="13" spans="1:14">
      <c r="A13" t="s">
        <v>24</v>
      </c>
      <c r="B13">
        <v>0</v>
      </c>
      <c r="C13">
        <v>0</v>
      </c>
      <c r="D13">
        <v>0</v>
      </c>
      <c r="E13">
        <v>0</v>
      </c>
      <c r="F13">
        <v>0</v>
      </c>
      <c r="G13">
        <v>0</v>
      </c>
      <c r="H13">
        <v>0</v>
      </c>
      <c r="I13">
        <v>0</v>
      </c>
      <c r="J13">
        <v>0</v>
      </c>
      <c r="K13">
        <v>0</v>
      </c>
      <c r="L13">
        <v>0</v>
      </c>
      <c r="M13">
        <v>0</v>
      </c>
      <c r="N13">
        <v>0</v>
      </c>
    </row>
    <row r="14" spans="1:14">
      <c r="A14" t="s">
        <v>88</v>
      </c>
      <c r="B14" s="25">
        <v>33.33</v>
      </c>
      <c r="C14" s="25">
        <v>33.33</v>
      </c>
      <c r="D14" s="25">
        <v>33.33</v>
      </c>
      <c r="E14" s="25">
        <v>33.33</v>
      </c>
      <c r="F14" s="25">
        <v>33.33</v>
      </c>
      <c r="G14" s="25">
        <v>33.33</v>
      </c>
      <c r="H14" s="25">
        <v>33.33</v>
      </c>
      <c r="I14" s="25">
        <v>33.33</v>
      </c>
      <c r="J14" s="25">
        <v>33.33</v>
      </c>
      <c r="K14" s="25">
        <v>33.33</v>
      </c>
      <c r="L14" s="25">
        <v>33.33</v>
      </c>
      <c r="M14" s="25">
        <v>33.33</v>
      </c>
      <c r="N14" s="25">
        <f>SUM(B14:M14)</f>
        <v>399.95999999999987</v>
      </c>
    </row>
    <row r="15" spans="1:14">
      <c r="A15" t="s">
        <v>25</v>
      </c>
      <c r="B15" s="26">
        <v>50</v>
      </c>
      <c r="C15" s="27"/>
      <c r="D15" s="27"/>
      <c r="E15" s="28"/>
      <c r="F15" s="27"/>
      <c r="G15" s="27"/>
      <c r="H15" s="26">
        <v>50</v>
      </c>
    </row>
    <row r="16" spans="1:14">
      <c r="A16" t="s">
        <v>26</v>
      </c>
      <c r="B16" s="25">
        <v>1600</v>
      </c>
      <c r="C16" s="25">
        <v>1600</v>
      </c>
      <c r="D16" s="25">
        <v>1600</v>
      </c>
      <c r="E16" s="25">
        <v>1600</v>
      </c>
      <c r="F16" s="25">
        <v>1600</v>
      </c>
      <c r="G16" s="25">
        <v>1600</v>
      </c>
      <c r="H16" s="25">
        <v>1600</v>
      </c>
      <c r="I16" s="25">
        <v>1600</v>
      </c>
      <c r="J16" s="25">
        <v>1600</v>
      </c>
      <c r="K16" s="25">
        <v>1600</v>
      </c>
      <c r="L16" s="25">
        <v>1600</v>
      </c>
      <c r="M16" s="25">
        <v>1600</v>
      </c>
      <c r="N16" s="36">
        <f>SUM(B16:M16)</f>
        <v>19200</v>
      </c>
    </row>
    <row r="17" spans="1:17">
      <c r="A17" t="s">
        <v>113</v>
      </c>
      <c r="B17">
        <v>50</v>
      </c>
      <c r="C17">
        <v>50</v>
      </c>
      <c r="D17">
        <v>50</v>
      </c>
      <c r="E17">
        <v>50</v>
      </c>
      <c r="F17">
        <v>50</v>
      </c>
      <c r="G17">
        <v>50</v>
      </c>
      <c r="H17">
        <v>50</v>
      </c>
      <c r="I17">
        <v>50</v>
      </c>
      <c r="J17">
        <v>50</v>
      </c>
      <c r="K17">
        <v>50</v>
      </c>
      <c r="L17">
        <v>50</v>
      </c>
      <c r="M17">
        <v>50</v>
      </c>
      <c r="N17">
        <f>600</f>
        <v>600</v>
      </c>
    </row>
    <row r="18" spans="1:17" ht="15" customHeight="1">
      <c r="A18" s="77" t="s">
        <v>27</v>
      </c>
      <c r="B18" s="77"/>
      <c r="C18" s="77"/>
    </row>
    <row r="19" spans="1:17" ht="15" customHeight="1">
      <c r="A19" s="5"/>
      <c r="B19" s="5"/>
      <c r="C19" s="5"/>
    </row>
    <row r="20" spans="1:17">
      <c r="A20" s="1" t="s">
        <v>28</v>
      </c>
      <c r="B20">
        <f>SUM(B13:B17)</f>
        <v>1733.33</v>
      </c>
      <c r="C20">
        <f t="shared" ref="C20:M20" si="4">SUM(C13:C17)</f>
        <v>1683.33</v>
      </c>
      <c r="D20">
        <f t="shared" si="4"/>
        <v>1683.33</v>
      </c>
      <c r="E20">
        <f t="shared" si="4"/>
        <v>1683.33</v>
      </c>
      <c r="F20">
        <f t="shared" si="4"/>
        <v>1683.33</v>
      </c>
      <c r="G20">
        <f t="shared" si="4"/>
        <v>1683.33</v>
      </c>
      <c r="H20">
        <f t="shared" si="4"/>
        <v>1733.33</v>
      </c>
      <c r="I20">
        <f t="shared" si="4"/>
        <v>1683.33</v>
      </c>
      <c r="J20">
        <f t="shared" si="4"/>
        <v>1683.33</v>
      </c>
      <c r="K20">
        <f t="shared" si="4"/>
        <v>1683.33</v>
      </c>
      <c r="L20">
        <f t="shared" si="4"/>
        <v>1683.33</v>
      </c>
      <c r="M20">
        <f t="shared" si="4"/>
        <v>1683.33</v>
      </c>
      <c r="N20">
        <f>SUM(B20:M20)</f>
        <v>20299.96</v>
      </c>
    </row>
    <row r="21" spans="1:17">
      <c r="A21" s="1"/>
    </row>
    <row r="22" spans="1:17">
      <c r="A22" s="1" t="s">
        <v>40</v>
      </c>
      <c r="B22">
        <f>B10-B20</f>
        <v>9286.67</v>
      </c>
      <c r="C22">
        <f t="shared" ref="C22:M22" si="5">C10-C20</f>
        <v>9336.67</v>
      </c>
      <c r="D22">
        <f t="shared" si="5"/>
        <v>9336.67</v>
      </c>
      <c r="E22">
        <f t="shared" si="5"/>
        <v>9336.67</v>
      </c>
      <c r="F22">
        <f t="shared" si="5"/>
        <v>45756.67</v>
      </c>
      <c r="G22">
        <f t="shared" si="5"/>
        <v>140941.67000000001</v>
      </c>
      <c r="H22">
        <f t="shared" si="5"/>
        <v>140891.67000000001</v>
      </c>
      <c r="I22">
        <f t="shared" si="5"/>
        <v>45756.67</v>
      </c>
      <c r="J22">
        <f t="shared" si="5"/>
        <v>45756.67</v>
      </c>
      <c r="K22">
        <f t="shared" si="5"/>
        <v>9336.67</v>
      </c>
      <c r="L22">
        <f t="shared" si="5"/>
        <v>9336.67</v>
      </c>
      <c r="M22">
        <f t="shared" si="5"/>
        <v>9336.67</v>
      </c>
      <c r="N22">
        <f>SUM(B22:M22)</f>
        <v>484410.04</v>
      </c>
    </row>
    <row r="23" spans="1:17">
      <c r="A23" t="s">
        <v>29</v>
      </c>
      <c r="B23" s="37">
        <v>0.15</v>
      </c>
      <c r="C23" s="37">
        <v>0.15</v>
      </c>
      <c r="D23" s="37">
        <v>0.15</v>
      </c>
      <c r="E23" s="37">
        <v>0.15</v>
      </c>
      <c r="F23" s="37">
        <v>0.15</v>
      </c>
      <c r="G23" s="37">
        <v>0.15</v>
      </c>
      <c r="H23" s="37">
        <v>0.15</v>
      </c>
      <c r="I23" s="37">
        <v>0.15</v>
      </c>
      <c r="J23" s="37">
        <v>0.15</v>
      </c>
      <c r="K23" s="37">
        <v>0.15</v>
      </c>
      <c r="L23" s="37">
        <v>0.15</v>
      </c>
      <c r="M23" s="37">
        <v>0.15</v>
      </c>
    </row>
    <row r="24" spans="1:17">
      <c r="A24" s="1" t="s">
        <v>30</v>
      </c>
      <c r="B24" s="38">
        <f>B22-B22*B23</f>
        <v>7893.6695</v>
      </c>
      <c r="C24" s="38">
        <f t="shared" ref="C24:M24" si="6">C22-C22*C23</f>
        <v>7936.1695</v>
      </c>
      <c r="D24" s="38">
        <f t="shared" si="6"/>
        <v>7936.1695</v>
      </c>
      <c r="E24" s="38">
        <f t="shared" si="6"/>
        <v>7936.1695</v>
      </c>
      <c r="F24" s="38">
        <f t="shared" si="6"/>
        <v>38893.169499999996</v>
      </c>
      <c r="G24" s="38">
        <f t="shared" si="6"/>
        <v>119800.41950000002</v>
      </c>
      <c r="H24" s="38">
        <f t="shared" si="6"/>
        <v>119757.91950000002</v>
      </c>
      <c r="I24" s="38">
        <f t="shared" si="6"/>
        <v>38893.169499999996</v>
      </c>
      <c r="J24" s="38">
        <f t="shared" si="6"/>
        <v>38893.169499999996</v>
      </c>
      <c r="K24" s="38">
        <f t="shared" si="6"/>
        <v>7936.1695</v>
      </c>
      <c r="L24" s="38">
        <f t="shared" si="6"/>
        <v>7936.1695</v>
      </c>
      <c r="M24" s="38">
        <f t="shared" si="6"/>
        <v>7936.1695</v>
      </c>
      <c r="N24" s="38">
        <f>SUM(B24:M25)</f>
        <v>411748.53400000016</v>
      </c>
    </row>
    <row r="26" spans="1:17" ht="16.5" thickBot="1"/>
    <row r="27" spans="1:17" ht="17.25">
      <c r="B27" s="8" t="s">
        <v>32</v>
      </c>
      <c r="C27" s="9"/>
      <c r="D27" s="9"/>
      <c r="E27" s="9"/>
      <c r="F27" s="9"/>
      <c r="G27" s="9"/>
      <c r="H27" s="9"/>
      <c r="I27" s="29" t="s">
        <v>83</v>
      </c>
      <c r="J27" s="30">
        <v>16</v>
      </c>
      <c r="K27" s="9"/>
      <c r="L27" s="9"/>
      <c r="M27" s="9"/>
      <c r="N27" s="9"/>
      <c r="O27" s="9"/>
      <c r="P27" s="9"/>
      <c r="Q27" s="9"/>
    </row>
    <row r="28" spans="1:17">
      <c r="B28" s="10"/>
      <c r="C28" s="9"/>
      <c r="D28" s="9"/>
      <c r="E28" s="9"/>
      <c r="F28" s="9"/>
      <c r="G28" s="9"/>
      <c r="H28" s="9"/>
      <c r="I28" s="31" t="s">
        <v>84</v>
      </c>
      <c r="J28" s="32">
        <v>3.75</v>
      </c>
      <c r="K28" s="9"/>
      <c r="L28" s="9"/>
      <c r="M28" s="9"/>
      <c r="N28" s="9"/>
      <c r="O28" s="9"/>
      <c r="P28" s="9"/>
      <c r="Q28" s="9"/>
    </row>
    <row r="29" spans="1:17">
      <c r="B29" s="10" t="s">
        <v>33</v>
      </c>
      <c r="C29" s="9"/>
      <c r="D29" s="9"/>
      <c r="E29" s="9"/>
      <c r="F29" s="9"/>
      <c r="G29" s="9"/>
      <c r="H29" s="9"/>
      <c r="I29" s="31" t="s">
        <v>85</v>
      </c>
      <c r="J29" s="32">
        <v>5.25</v>
      </c>
      <c r="K29" s="9"/>
      <c r="L29" s="9"/>
      <c r="M29" s="9"/>
      <c r="N29" s="9"/>
      <c r="O29" s="9"/>
      <c r="P29" s="9"/>
      <c r="Q29" s="9"/>
    </row>
    <row r="30" spans="1:17">
      <c r="B30" s="11"/>
      <c r="C30" s="9"/>
      <c r="D30" s="9"/>
      <c r="E30" s="9"/>
      <c r="F30" s="9"/>
      <c r="G30" s="9"/>
      <c r="H30" s="9"/>
      <c r="I30" s="31" t="s">
        <v>86</v>
      </c>
      <c r="J30" s="33">
        <v>150</v>
      </c>
      <c r="K30" s="9"/>
      <c r="L30" s="9"/>
      <c r="M30" s="9"/>
      <c r="N30" s="9"/>
      <c r="O30" s="9"/>
      <c r="P30" s="9"/>
      <c r="Q30" s="9"/>
    </row>
    <row r="31" spans="1:17">
      <c r="B31" s="12" t="s">
        <v>36</v>
      </c>
      <c r="C31" s="9"/>
      <c r="D31" s="9"/>
      <c r="E31" s="9"/>
      <c r="F31" s="9"/>
      <c r="G31" s="9"/>
      <c r="H31" s="9"/>
      <c r="I31" s="31" t="s">
        <v>87</v>
      </c>
      <c r="J31" s="33">
        <v>45</v>
      </c>
      <c r="K31" s="9"/>
      <c r="L31" s="9"/>
      <c r="M31" s="9"/>
      <c r="N31" s="9"/>
      <c r="O31" s="9"/>
      <c r="P31" s="9"/>
      <c r="Q31" s="9"/>
    </row>
    <row r="32" spans="1:17">
      <c r="B32" s="12" t="s">
        <v>31</v>
      </c>
      <c r="C32" s="9"/>
      <c r="D32" s="9"/>
      <c r="E32" s="9"/>
      <c r="F32" s="9"/>
      <c r="G32" s="9"/>
      <c r="H32" s="9"/>
      <c r="I32" s="31" t="s">
        <v>89</v>
      </c>
      <c r="J32" s="33">
        <v>300</v>
      </c>
      <c r="K32" s="9"/>
      <c r="L32" s="9"/>
      <c r="M32" s="9"/>
      <c r="N32" s="9"/>
      <c r="O32" s="9"/>
      <c r="P32" s="9"/>
      <c r="Q32" s="9"/>
    </row>
    <row r="33" spans="2:17" ht="16.5" thickBot="1">
      <c r="B33" s="12" t="s">
        <v>38</v>
      </c>
      <c r="C33" s="9"/>
      <c r="D33" s="9"/>
      <c r="E33" s="9"/>
      <c r="F33" s="9"/>
      <c r="G33" s="9"/>
      <c r="H33" s="9"/>
      <c r="I33" s="34" t="s">
        <v>90</v>
      </c>
      <c r="J33" s="35">
        <v>100</v>
      </c>
      <c r="K33" s="9"/>
      <c r="L33" s="9"/>
      <c r="M33" s="9"/>
      <c r="N33" s="9"/>
      <c r="O33" s="9"/>
      <c r="P33" s="9"/>
      <c r="Q33" s="9"/>
    </row>
    <row r="34" spans="2:17" ht="16.5" thickBot="1">
      <c r="B34" s="12" t="s">
        <v>39</v>
      </c>
      <c r="C34" s="9"/>
      <c r="D34" s="9"/>
      <c r="E34" s="9"/>
      <c r="F34" s="9"/>
      <c r="G34" s="9"/>
      <c r="H34" s="9"/>
      <c r="I34" s="34" t="s">
        <v>91</v>
      </c>
      <c r="J34" s="35">
        <v>4</v>
      </c>
      <c r="K34" s="9" t="s">
        <v>100</v>
      </c>
      <c r="L34" s="9"/>
      <c r="M34" s="9"/>
      <c r="N34" s="9"/>
      <c r="O34" s="9"/>
      <c r="P34" s="9"/>
      <c r="Q34" s="9"/>
    </row>
    <row r="35" spans="2:17" ht="16.5" thickBot="1">
      <c r="B35" s="12" t="s">
        <v>34</v>
      </c>
      <c r="C35" s="9"/>
      <c r="D35" s="9"/>
      <c r="E35" s="9"/>
      <c r="F35" s="9"/>
      <c r="G35" s="9"/>
      <c r="H35" s="9"/>
      <c r="I35" s="34" t="s">
        <v>92</v>
      </c>
      <c r="J35" s="35">
        <v>3</v>
      </c>
      <c r="K35" s="9" t="s">
        <v>101</v>
      </c>
      <c r="L35" s="9"/>
      <c r="M35" s="9"/>
      <c r="N35" s="9"/>
      <c r="O35" s="9"/>
      <c r="P35" s="9"/>
      <c r="Q35" s="9"/>
    </row>
    <row r="36" spans="2:17" ht="17.25">
      <c r="B36" s="8"/>
      <c r="C36" s="9"/>
      <c r="D36" s="9"/>
      <c r="E36" s="9"/>
      <c r="F36" s="9"/>
      <c r="G36" s="9"/>
      <c r="H36" s="9"/>
      <c r="I36" s="9"/>
      <c r="J36" s="9"/>
      <c r="K36" s="9"/>
      <c r="L36" s="9"/>
      <c r="M36" s="9"/>
      <c r="N36" s="9"/>
      <c r="O36" s="9"/>
      <c r="P36" s="9"/>
      <c r="Q36" s="9"/>
    </row>
    <row r="37" spans="2:17" ht="17.25">
      <c r="B37" s="8" t="s">
        <v>35</v>
      </c>
      <c r="C37" s="9"/>
      <c r="D37" s="9"/>
      <c r="E37" s="9"/>
      <c r="F37" s="9"/>
      <c r="G37" s="9"/>
      <c r="H37" s="9"/>
      <c r="I37" s="9"/>
      <c r="J37" s="9"/>
      <c r="K37" s="9"/>
      <c r="L37" s="9"/>
      <c r="M37" s="9"/>
      <c r="N37" s="9"/>
      <c r="O37" s="9"/>
      <c r="P37" s="9"/>
      <c r="Q37" s="9"/>
    </row>
  </sheetData>
  <mergeCells count="1">
    <mergeCell ref="A18:C1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2E7FD-6570-433D-A810-15CB83548AA7}">
  <dimension ref="A1:Q37"/>
  <sheetViews>
    <sheetView topLeftCell="U1" workbookViewId="0"/>
  </sheetViews>
  <sheetFormatPr defaultColWidth="11" defaultRowHeight="15.75"/>
  <cols>
    <col min="1" max="1" width="26.375" bestFit="1" customWidth="1"/>
    <col min="2" max="2" width="18.375" customWidth="1"/>
    <col min="9" max="9" width="11" customWidth="1"/>
    <col min="14" max="14" width="12" bestFit="1" customWidth="1"/>
    <col min="16" max="16" width="16.875" customWidth="1"/>
  </cols>
  <sheetData>
    <row r="1" spans="1:14">
      <c r="A1" t="s">
        <v>131</v>
      </c>
    </row>
    <row r="2" spans="1:14">
      <c r="B2" t="s">
        <v>1</v>
      </c>
      <c r="C2" t="s">
        <v>2</v>
      </c>
      <c r="D2" t="s">
        <v>3</v>
      </c>
      <c r="E2" t="s">
        <v>4</v>
      </c>
      <c r="F2" t="s">
        <v>5</v>
      </c>
      <c r="G2" t="s">
        <v>6</v>
      </c>
      <c r="H2" t="s">
        <v>7</v>
      </c>
      <c r="I2" t="s">
        <v>8</v>
      </c>
      <c r="J2" t="s">
        <v>9</v>
      </c>
      <c r="K2" t="s">
        <v>10</v>
      </c>
      <c r="L2" t="s">
        <v>11</v>
      </c>
      <c r="M2" t="s">
        <v>12</v>
      </c>
      <c r="N2" t="s">
        <v>13</v>
      </c>
    </row>
    <row r="3" spans="1:14">
      <c r="A3" s="1" t="s">
        <v>0</v>
      </c>
    </row>
    <row r="4" spans="1:14">
      <c r="A4" t="s">
        <v>82</v>
      </c>
      <c r="B4" s="26">
        <f>($J$27*$J$28*$J$30)</f>
        <v>12000</v>
      </c>
      <c r="C4" s="26">
        <f>($J$27*$J$28*$J$30)</f>
        <v>12000</v>
      </c>
      <c r="D4" s="26">
        <f>($J$27*$J$28*$J$30)</f>
        <v>12000</v>
      </c>
      <c r="E4" s="26">
        <f>($J$27*$J$28*$J$30)</f>
        <v>12000</v>
      </c>
      <c r="F4" s="26">
        <f>($J$27*$J$28*$J$30*$J$34)</f>
        <v>48000</v>
      </c>
      <c r="G4" s="26">
        <f>($J$27*$J$28*$J$30*$J$34*$J$35)</f>
        <v>144000</v>
      </c>
      <c r="H4" s="26">
        <f>($J$27*$J$28*$J$30*$J$34*$J$35)</f>
        <v>144000</v>
      </c>
      <c r="I4" s="26">
        <f t="shared" ref="I4:J4" si="0">($J$27*$J$28*$J$30*$J$34)</f>
        <v>48000</v>
      </c>
      <c r="J4" s="26">
        <f t="shared" si="0"/>
        <v>48000</v>
      </c>
      <c r="K4" s="26">
        <f>($J$27*$J$28*$J$30)</f>
        <v>12000</v>
      </c>
      <c r="L4" s="26">
        <f>($J$27*$J$28*$J$30)</f>
        <v>12000</v>
      </c>
      <c r="M4" s="26">
        <f>($J$27*$J$28*$J$30)</f>
        <v>12000</v>
      </c>
      <c r="N4" s="26">
        <f>SUM(B4:M4)</f>
        <v>516000</v>
      </c>
    </row>
    <row r="5" spans="1:14">
      <c r="A5" t="s">
        <v>81</v>
      </c>
      <c r="B5" s="26">
        <f>($J$27*$J$29*$J$31)</f>
        <v>3780</v>
      </c>
      <c r="C5" s="26">
        <f>($J$27*$J$29*$J$31)</f>
        <v>3780</v>
      </c>
      <c r="D5" s="26">
        <f>($J$27*$J$29*$J$31)</f>
        <v>3780</v>
      </c>
      <c r="E5" s="26">
        <f>($J$27*$J$29*$J$31)</f>
        <v>3780</v>
      </c>
      <c r="F5" s="26">
        <f>($J$27*$J$29*$J$31*$J$34)</f>
        <v>15120</v>
      </c>
      <c r="G5" s="26">
        <f>($J$27*$J$29*$J$31*$J$34*$J$35)</f>
        <v>45360</v>
      </c>
      <c r="H5" s="26">
        <f>($J$27*$J$29*$J$31*$J$34*$J$35)</f>
        <v>45360</v>
      </c>
      <c r="I5" s="26">
        <f t="shared" ref="I5:J5" si="1">($J$27*$J$29*$J$31*$J$34)</f>
        <v>15120</v>
      </c>
      <c r="J5" s="26">
        <f t="shared" si="1"/>
        <v>15120</v>
      </c>
      <c r="K5" s="26">
        <f>($J$27*$J$29*$J$31)</f>
        <v>3780</v>
      </c>
      <c r="L5" s="26">
        <f>($J$27*$J$29*$J$31)</f>
        <v>3780</v>
      </c>
      <c r="M5" s="26">
        <f>($J$27*$J$29*$J$31)</f>
        <v>3780</v>
      </c>
      <c r="N5" s="26">
        <f>SUM(B5:M5)</f>
        <v>162540</v>
      </c>
    </row>
    <row r="6" spans="1:14">
      <c r="B6" s="26"/>
      <c r="C6" s="26"/>
      <c r="D6" s="26"/>
      <c r="E6" s="26"/>
      <c r="F6" s="26"/>
      <c r="G6" s="26"/>
      <c r="H6" s="26"/>
      <c r="I6" s="26"/>
      <c r="J6" s="26"/>
      <c r="K6" s="26"/>
      <c r="L6" s="26"/>
      <c r="M6" s="26"/>
      <c r="N6" s="26"/>
    </row>
    <row r="7" spans="1:14">
      <c r="A7" s="1" t="s">
        <v>41</v>
      </c>
      <c r="B7" s="26">
        <f>SUM(B4+B5)</f>
        <v>15780</v>
      </c>
      <c r="C7" s="26">
        <f>SUM(C4+C5)</f>
        <v>15780</v>
      </c>
      <c r="D7" s="26">
        <f t="shared" ref="D7:N7" si="2">SUM(D4+D5)</f>
        <v>15780</v>
      </c>
      <c r="E7" s="26">
        <f t="shared" si="2"/>
        <v>15780</v>
      </c>
      <c r="F7" s="26">
        <f t="shared" si="2"/>
        <v>63120</v>
      </c>
      <c r="G7" s="26">
        <f t="shared" si="2"/>
        <v>189360</v>
      </c>
      <c r="H7" s="26">
        <f t="shared" si="2"/>
        <v>189360</v>
      </c>
      <c r="I7" s="26">
        <f t="shared" si="2"/>
        <v>63120</v>
      </c>
      <c r="J7" s="26">
        <f t="shared" si="2"/>
        <v>63120</v>
      </c>
      <c r="K7" s="26">
        <f t="shared" si="2"/>
        <v>15780</v>
      </c>
      <c r="L7" s="26">
        <f t="shared" si="2"/>
        <v>15780</v>
      </c>
      <c r="M7" s="26">
        <f t="shared" si="2"/>
        <v>15780</v>
      </c>
      <c r="N7" s="26">
        <f t="shared" si="2"/>
        <v>678540</v>
      </c>
    </row>
    <row r="8" spans="1:14">
      <c r="A8" s="1" t="s">
        <v>37</v>
      </c>
      <c r="B8" s="26">
        <v>1900</v>
      </c>
      <c r="C8" s="26">
        <v>1900</v>
      </c>
      <c r="D8" s="26">
        <v>1900</v>
      </c>
      <c r="E8" s="26">
        <v>1900</v>
      </c>
      <c r="F8" s="26">
        <v>1900</v>
      </c>
      <c r="G8" s="26">
        <v>1900</v>
      </c>
      <c r="H8" s="26">
        <v>1900</v>
      </c>
      <c r="I8" s="26">
        <v>1900</v>
      </c>
      <c r="J8" s="26">
        <v>1900</v>
      </c>
      <c r="K8" s="26">
        <v>1900</v>
      </c>
      <c r="L8" s="26">
        <v>1900</v>
      </c>
      <c r="M8" s="26">
        <v>1900</v>
      </c>
      <c r="N8" s="26">
        <f>SUM(B8:M8)</f>
        <v>22800</v>
      </c>
    </row>
    <row r="10" spans="1:14">
      <c r="A10" s="1" t="s">
        <v>43</v>
      </c>
      <c r="B10">
        <f>SUM(B7-B8)</f>
        <v>13880</v>
      </c>
      <c r="C10">
        <f t="shared" ref="C10:N10" si="3">SUM(C7-C8)</f>
        <v>13880</v>
      </c>
      <c r="D10">
        <f t="shared" si="3"/>
        <v>13880</v>
      </c>
      <c r="E10">
        <f t="shared" si="3"/>
        <v>13880</v>
      </c>
      <c r="F10">
        <f t="shared" si="3"/>
        <v>61220</v>
      </c>
      <c r="G10">
        <f t="shared" si="3"/>
        <v>187460</v>
      </c>
      <c r="H10">
        <f t="shared" si="3"/>
        <v>187460</v>
      </c>
      <c r="I10">
        <f t="shared" si="3"/>
        <v>61220</v>
      </c>
      <c r="J10">
        <f t="shared" si="3"/>
        <v>61220</v>
      </c>
      <c r="K10">
        <f t="shared" si="3"/>
        <v>13880</v>
      </c>
      <c r="L10">
        <f t="shared" si="3"/>
        <v>13880</v>
      </c>
      <c r="M10">
        <f t="shared" si="3"/>
        <v>13880</v>
      </c>
      <c r="N10">
        <f t="shared" si="3"/>
        <v>655740</v>
      </c>
    </row>
    <row r="12" spans="1:14">
      <c r="A12" s="1" t="s">
        <v>42</v>
      </c>
    </row>
    <row r="13" spans="1:14">
      <c r="A13" t="s">
        <v>24</v>
      </c>
      <c r="B13">
        <v>0</v>
      </c>
      <c r="C13">
        <v>0</v>
      </c>
      <c r="D13">
        <v>0</v>
      </c>
      <c r="E13">
        <v>0</v>
      </c>
      <c r="F13">
        <v>0</v>
      </c>
      <c r="G13">
        <v>0</v>
      </c>
      <c r="H13">
        <v>0</v>
      </c>
      <c r="I13">
        <v>0</v>
      </c>
      <c r="J13">
        <v>0</v>
      </c>
      <c r="K13">
        <v>0</v>
      </c>
      <c r="L13">
        <v>0</v>
      </c>
      <c r="M13">
        <v>0</v>
      </c>
      <c r="N13">
        <v>0</v>
      </c>
    </row>
    <row r="14" spans="1:14">
      <c r="A14" t="s">
        <v>88</v>
      </c>
      <c r="B14" s="25">
        <v>33.33</v>
      </c>
      <c r="C14" s="25">
        <v>33.33</v>
      </c>
      <c r="D14" s="25">
        <v>33.33</v>
      </c>
      <c r="E14" s="25">
        <v>33.33</v>
      </c>
      <c r="F14" s="25">
        <v>33.33</v>
      </c>
      <c r="G14" s="25">
        <v>33.33</v>
      </c>
      <c r="H14" s="25">
        <v>33.33</v>
      </c>
      <c r="I14" s="25">
        <v>33.33</v>
      </c>
      <c r="J14" s="25">
        <v>33.33</v>
      </c>
      <c r="K14" s="25">
        <v>33.33</v>
      </c>
      <c r="L14" s="25">
        <v>33.33</v>
      </c>
      <c r="M14" s="25">
        <v>33.33</v>
      </c>
      <c r="N14" s="25">
        <f>SUM(B14:M14)</f>
        <v>399.95999999999987</v>
      </c>
    </row>
    <row r="15" spans="1:14">
      <c r="A15" t="s">
        <v>25</v>
      </c>
      <c r="B15" s="26">
        <v>50</v>
      </c>
      <c r="C15" s="27"/>
      <c r="D15" s="27"/>
      <c r="E15" s="28"/>
      <c r="F15" s="27"/>
      <c r="G15" s="27"/>
      <c r="H15" s="26">
        <v>50</v>
      </c>
    </row>
    <row r="16" spans="1:14">
      <c r="A16" t="s">
        <v>26</v>
      </c>
      <c r="B16" s="25">
        <v>1800</v>
      </c>
      <c r="C16" s="25">
        <v>1800</v>
      </c>
      <c r="D16" s="25">
        <v>1800</v>
      </c>
      <c r="E16" s="25">
        <v>1800</v>
      </c>
      <c r="F16" s="25">
        <v>1800</v>
      </c>
      <c r="G16" s="25">
        <v>1800</v>
      </c>
      <c r="H16" s="25">
        <v>1800</v>
      </c>
      <c r="I16" s="25">
        <v>1800</v>
      </c>
      <c r="J16" s="25">
        <v>1800</v>
      </c>
      <c r="K16" s="25">
        <v>1800</v>
      </c>
      <c r="L16" s="25">
        <v>1800</v>
      </c>
      <c r="M16" s="25">
        <v>1800</v>
      </c>
      <c r="N16" s="36">
        <f>SUM(B16:M16)</f>
        <v>21600</v>
      </c>
    </row>
    <row r="17" spans="1:17">
      <c r="A17" t="s">
        <v>113</v>
      </c>
      <c r="B17">
        <v>50</v>
      </c>
      <c r="C17">
        <v>50</v>
      </c>
      <c r="D17">
        <v>50</v>
      </c>
      <c r="E17">
        <v>50</v>
      </c>
      <c r="F17">
        <v>50</v>
      </c>
      <c r="G17">
        <v>50</v>
      </c>
      <c r="H17">
        <v>50</v>
      </c>
      <c r="I17">
        <v>50</v>
      </c>
      <c r="J17">
        <v>50</v>
      </c>
      <c r="K17">
        <v>50</v>
      </c>
      <c r="L17">
        <v>50</v>
      </c>
      <c r="M17">
        <v>50</v>
      </c>
      <c r="N17">
        <f>600</f>
        <v>600</v>
      </c>
    </row>
    <row r="18" spans="1:17" ht="15" customHeight="1">
      <c r="A18" s="77" t="s">
        <v>27</v>
      </c>
      <c r="B18" s="77"/>
      <c r="C18" s="77"/>
    </row>
    <row r="19" spans="1:17" ht="15" customHeight="1">
      <c r="A19" s="5"/>
      <c r="B19" s="5"/>
      <c r="C19" s="5"/>
    </row>
    <row r="20" spans="1:17">
      <c r="A20" s="1" t="s">
        <v>28</v>
      </c>
      <c r="B20">
        <f>SUM(B13:B17)</f>
        <v>1933.33</v>
      </c>
      <c r="C20">
        <f t="shared" ref="C20:M20" si="4">SUM(C13:C17)</f>
        <v>1883.33</v>
      </c>
      <c r="D20">
        <f t="shared" si="4"/>
        <v>1883.33</v>
      </c>
      <c r="E20">
        <f t="shared" si="4"/>
        <v>1883.33</v>
      </c>
      <c r="F20">
        <f t="shared" si="4"/>
        <v>1883.33</v>
      </c>
      <c r="G20">
        <f t="shared" si="4"/>
        <v>1883.33</v>
      </c>
      <c r="H20">
        <f t="shared" si="4"/>
        <v>1933.33</v>
      </c>
      <c r="I20">
        <f t="shared" si="4"/>
        <v>1883.33</v>
      </c>
      <c r="J20">
        <f t="shared" si="4"/>
        <v>1883.33</v>
      </c>
      <c r="K20">
        <f t="shared" si="4"/>
        <v>1883.33</v>
      </c>
      <c r="L20">
        <f t="shared" si="4"/>
        <v>1883.33</v>
      </c>
      <c r="M20">
        <f t="shared" si="4"/>
        <v>1883.33</v>
      </c>
      <c r="N20">
        <f>SUM(B20:M20)</f>
        <v>22699.960000000006</v>
      </c>
    </row>
    <row r="21" spans="1:17">
      <c r="A21" s="1"/>
    </row>
    <row r="22" spans="1:17">
      <c r="A22" s="1" t="s">
        <v>40</v>
      </c>
      <c r="B22">
        <f>B10-B20</f>
        <v>11946.67</v>
      </c>
      <c r="C22">
        <f t="shared" ref="C22:M22" si="5">C10-C20</f>
        <v>11996.67</v>
      </c>
      <c r="D22">
        <f t="shared" si="5"/>
        <v>11996.67</v>
      </c>
      <c r="E22">
        <f t="shared" si="5"/>
        <v>11996.67</v>
      </c>
      <c r="F22">
        <f t="shared" si="5"/>
        <v>59336.67</v>
      </c>
      <c r="G22">
        <f t="shared" si="5"/>
        <v>185576.67</v>
      </c>
      <c r="H22">
        <f t="shared" si="5"/>
        <v>185526.67</v>
      </c>
      <c r="I22">
        <f t="shared" si="5"/>
        <v>59336.67</v>
      </c>
      <c r="J22">
        <f t="shared" si="5"/>
        <v>59336.67</v>
      </c>
      <c r="K22">
        <f t="shared" si="5"/>
        <v>11996.67</v>
      </c>
      <c r="L22">
        <f t="shared" si="5"/>
        <v>11996.67</v>
      </c>
      <c r="M22">
        <f t="shared" si="5"/>
        <v>11996.67</v>
      </c>
      <c r="N22">
        <f>SUM(B22:M22)</f>
        <v>633040.04000000027</v>
      </c>
    </row>
    <row r="23" spans="1:17">
      <c r="A23" t="s">
        <v>29</v>
      </c>
      <c r="B23" s="37">
        <v>0.15</v>
      </c>
      <c r="C23" s="37">
        <v>0.15</v>
      </c>
      <c r="D23" s="37">
        <v>0.15</v>
      </c>
      <c r="E23" s="37">
        <v>0.15</v>
      </c>
      <c r="F23" s="37">
        <v>0.15</v>
      </c>
      <c r="G23" s="37">
        <v>0.15</v>
      </c>
      <c r="H23" s="37">
        <v>0.15</v>
      </c>
      <c r="I23" s="37">
        <v>0.15</v>
      </c>
      <c r="J23" s="37">
        <v>0.15</v>
      </c>
      <c r="K23" s="37">
        <v>0.15</v>
      </c>
      <c r="L23" s="37">
        <v>0.15</v>
      </c>
      <c r="M23" s="37">
        <v>0.15</v>
      </c>
    </row>
    <row r="24" spans="1:17">
      <c r="A24" s="1" t="s">
        <v>30</v>
      </c>
      <c r="B24" s="38">
        <f>B22-B22*B23</f>
        <v>10154.6695</v>
      </c>
      <c r="C24" s="38">
        <f t="shared" ref="C24:M24" si="6">C22-C22*C23</f>
        <v>10197.1695</v>
      </c>
      <c r="D24" s="38">
        <f t="shared" si="6"/>
        <v>10197.1695</v>
      </c>
      <c r="E24" s="38">
        <f t="shared" si="6"/>
        <v>10197.1695</v>
      </c>
      <c r="F24" s="38">
        <f t="shared" si="6"/>
        <v>50436.169499999996</v>
      </c>
      <c r="G24" s="38">
        <f t="shared" si="6"/>
        <v>157740.16950000002</v>
      </c>
      <c r="H24" s="38">
        <f t="shared" si="6"/>
        <v>157697.66950000002</v>
      </c>
      <c r="I24" s="38">
        <f t="shared" si="6"/>
        <v>50436.169499999996</v>
      </c>
      <c r="J24" s="38">
        <f t="shared" si="6"/>
        <v>50436.169499999996</v>
      </c>
      <c r="K24" s="38">
        <f t="shared" si="6"/>
        <v>10197.1695</v>
      </c>
      <c r="L24" s="38">
        <f t="shared" si="6"/>
        <v>10197.1695</v>
      </c>
      <c r="M24" s="38">
        <f t="shared" si="6"/>
        <v>10197.1695</v>
      </c>
      <c r="N24" s="38">
        <f>SUM(B24:M25)</f>
        <v>538084.0340000001</v>
      </c>
    </row>
    <row r="26" spans="1:17" ht="16.5" thickBot="1"/>
    <row r="27" spans="1:17" ht="17.25">
      <c r="B27" s="8" t="s">
        <v>32</v>
      </c>
      <c r="C27" s="9"/>
      <c r="D27" s="9"/>
      <c r="E27" s="9"/>
      <c r="F27" s="9"/>
      <c r="G27" s="9"/>
      <c r="H27" s="9"/>
      <c r="I27" s="29" t="s">
        <v>83</v>
      </c>
      <c r="J27" s="30">
        <v>16</v>
      </c>
      <c r="K27" s="9"/>
      <c r="L27" s="9"/>
      <c r="M27" s="9"/>
      <c r="N27" s="9"/>
      <c r="O27" s="9"/>
      <c r="P27" s="9"/>
      <c r="Q27" s="9"/>
    </row>
    <row r="28" spans="1:17">
      <c r="B28" s="10"/>
      <c r="C28" s="9"/>
      <c r="D28" s="9"/>
      <c r="E28" s="9"/>
      <c r="F28" s="9"/>
      <c r="G28" s="9"/>
      <c r="H28" s="9"/>
      <c r="I28" s="31" t="s">
        <v>84</v>
      </c>
      <c r="J28" s="32">
        <v>3.75</v>
      </c>
      <c r="K28" s="9"/>
      <c r="L28" s="9"/>
      <c r="M28" s="9"/>
      <c r="N28" s="9"/>
      <c r="O28" s="9"/>
      <c r="P28" s="9"/>
      <c r="Q28" s="9"/>
    </row>
    <row r="29" spans="1:17">
      <c r="B29" s="10" t="s">
        <v>33</v>
      </c>
      <c r="C29" s="9"/>
      <c r="D29" s="9"/>
      <c r="E29" s="9"/>
      <c r="F29" s="9"/>
      <c r="G29" s="9"/>
      <c r="H29" s="9"/>
      <c r="I29" s="31" t="s">
        <v>85</v>
      </c>
      <c r="J29" s="32">
        <v>5.25</v>
      </c>
      <c r="K29" s="9"/>
      <c r="L29" s="9"/>
      <c r="M29" s="9"/>
      <c r="N29" s="9"/>
      <c r="O29" s="9"/>
      <c r="P29" s="9"/>
      <c r="Q29" s="9"/>
    </row>
    <row r="30" spans="1:17">
      <c r="B30" s="11"/>
      <c r="C30" s="9"/>
      <c r="D30" s="9"/>
      <c r="E30" s="9"/>
      <c r="F30" s="9"/>
      <c r="G30" s="9"/>
      <c r="H30" s="9"/>
      <c r="I30" s="31" t="s">
        <v>86</v>
      </c>
      <c r="J30" s="33">
        <v>200</v>
      </c>
      <c r="K30" s="9"/>
      <c r="L30" s="9"/>
      <c r="M30" s="9"/>
      <c r="N30" s="9"/>
      <c r="O30" s="9"/>
      <c r="P30" s="9"/>
      <c r="Q30" s="9"/>
    </row>
    <row r="31" spans="1:17">
      <c r="B31" s="12" t="s">
        <v>36</v>
      </c>
      <c r="C31" s="9"/>
      <c r="D31" s="9"/>
      <c r="E31" s="9"/>
      <c r="F31" s="9"/>
      <c r="G31" s="9"/>
      <c r="H31" s="9"/>
      <c r="I31" s="31" t="s">
        <v>87</v>
      </c>
      <c r="J31" s="33">
        <v>45</v>
      </c>
      <c r="K31" s="9"/>
      <c r="L31" s="9"/>
      <c r="M31" s="9"/>
      <c r="N31" s="9"/>
      <c r="O31" s="9"/>
      <c r="P31" s="9"/>
      <c r="Q31" s="9"/>
    </row>
    <row r="32" spans="1:17">
      <c r="B32" s="12" t="s">
        <v>31</v>
      </c>
      <c r="C32" s="9"/>
      <c r="D32" s="9"/>
      <c r="E32" s="9"/>
      <c r="F32" s="9"/>
      <c r="G32" s="9"/>
      <c r="H32" s="9"/>
      <c r="I32" s="31" t="s">
        <v>89</v>
      </c>
      <c r="J32" s="33">
        <v>300</v>
      </c>
      <c r="K32" s="9"/>
      <c r="L32" s="9"/>
      <c r="M32" s="9"/>
      <c r="N32" s="9"/>
      <c r="O32" s="9"/>
      <c r="P32" s="9"/>
      <c r="Q32" s="9"/>
    </row>
    <row r="33" spans="2:17" ht="16.5" thickBot="1">
      <c r="B33" s="12" t="s">
        <v>38</v>
      </c>
      <c r="C33" s="9"/>
      <c r="D33" s="9"/>
      <c r="E33" s="9"/>
      <c r="F33" s="9"/>
      <c r="G33" s="9"/>
      <c r="H33" s="9"/>
      <c r="I33" s="34" t="s">
        <v>90</v>
      </c>
      <c r="J33" s="35">
        <v>100</v>
      </c>
      <c r="K33" s="9"/>
      <c r="L33" s="9"/>
      <c r="M33" s="9"/>
      <c r="N33" s="9"/>
      <c r="O33" s="9"/>
      <c r="P33" s="9"/>
      <c r="Q33" s="9"/>
    </row>
    <row r="34" spans="2:17" ht="16.5" thickBot="1">
      <c r="B34" s="12" t="s">
        <v>39</v>
      </c>
      <c r="C34" s="9"/>
      <c r="D34" s="9"/>
      <c r="E34" s="9"/>
      <c r="F34" s="9"/>
      <c r="G34" s="9"/>
      <c r="H34" s="9"/>
      <c r="I34" s="34" t="s">
        <v>91</v>
      </c>
      <c r="J34" s="35">
        <v>4</v>
      </c>
      <c r="K34" s="9" t="s">
        <v>100</v>
      </c>
      <c r="L34" s="9"/>
      <c r="M34" s="9"/>
      <c r="N34" s="9"/>
      <c r="O34" s="9"/>
      <c r="P34" s="9"/>
      <c r="Q34" s="9"/>
    </row>
    <row r="35" spans="2:17" ht="16.5" thickBot="1">
      <c r="B35" s="12" t="s">
        <v>34</v>
      </c>
      <c r="C35" s="9"/>
      <c r="D35" s="9"/>
      <c r="E35" s="9"/>
      <c r="F35" s="9"/>
      <c r="G35" s="9"/>
      <c r="H35" s="9"/>
      <c r="I35" s="34" t="s">
        <v>92</v>
      </c>
      <c r="J35" s="35">
        <v>3</v>
      </c>
      <c r="K35" s="9" t="s">
        <v>101</v>
      </c>
      <c r="L35" s="9"/>
      <c r="M35" s="9"/>
      <c r="N35" s="9"/>
      <c r="O35" s="9"/>
      <c r="P35" s="9"/>
      <c r="Q35" s="9"/>
    </row>
    <row r="36" spans="2:17" ht="17.25">
      <c r="B36" s="8"/>
      <c r="C36" s="9"/>
      <c r="D36" s="9"/>
      <c r="E36" s="9"/>
      <c r="F36" s="9"/>
      <c r="G36" s="9"/>
      <c r="H36" s="9"/>
      <c r="I36" s="9"/>
      <c r="J36" s="9"/>
      <c r="K36" s="9"/>
      <c r="L36" s="9"/>
      <c r="M36" s="9"/>
      <c r="N36" s="9"/>
      <c r="O36" s="9"/>
      <c r="P36" s="9"/>
      <c r="Q36" s="9"/>
    </row>
    <row r="37" spans="2:17" ht="17.25">
      <c r="B37" s="8" t="s">
        <v>35</v>
      </c>
      <c r="C37" s="9"/>
      <c r="D37" s="9"/>
      <c r="E37" s="9"/>
      <c r="F37" s="9"/>
      <c r="G37" s="9"/>
      <c r="H37" s="9"/>
      <c r="I37" s="9"/>
      <c r="J37" s="9"/>
      <c r="K37" s="9"/>
      <c r="L37" s="9"/>
      <c r="M37" s="9"/>
      <c r="N37" s="9"/>
      <c r="O37" s="9"/>
      <c r="P37" s="9"/>
      <c r="Q37" s="9"/>
    </row>
  </sheetData>
  <mergeCells count="1">
    <mergeCell ref="A18:C1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61886-7D71-DF43-AAF6-B26B3FE34E2A}">
  <dimension ref="A1:N45"/>
  <sheetViews>
    <sheetView topLeftCell="A26" workbookViewId="0">
      <selection activeCell="F37" sqref="F37:H41"/>
    </sheetView>
  </sheetViews>
  <sheetFormatPr defaultColWidth="11" defaultRowHeight="15.75"/>
  <cols>
    <col min="1" max="1" width="34.875" bestFit="1" customWidth="1"/>
  </cols>
  <sheetData>
    <row r="1" spans="1:13">
      <c r="A1" t="s">
        <v>132</v>
      </c>
    </row>
    <row r="2" spans="1:13">
      <c r="B2" s="23" t="s">
        <v>1</v>
      </c>
      <c r="C2" s="23" t="s">
        <v>2</v>
      </c>
      <c r="D2" s="23" t="s">
        <v>3</v>
      </c>
      <c r="E2" s="23" t="s">
        <v>4</v>
      </c>
      <c r="F2" s="23" t="s">
        <v>5</v>
      </c>
      <c r="G2" s="23" t="s">
        <v>6</v>
      </c>
      <c r="H2" s="23" t="s">
        <v>7</v>
      </c>
      <c r="I2" s="23" t="s">
        <v>8</v>
      </c>
      <c r="J2" s="23" t="s">
        <v>9</v>
      </c>
      <c r="K2" s="23" t="s">
        <v>10</v>
      </c>
      <c r="L2" s="23" t="s">
        <v>11</v>
      </c>
      <c r="M2" s="23" t="s">
        <v>12</v>
      </c>
    </row>
    <row r="3" spans="1:13">
      <c r="A3" s="1" t="s">
        <v>53</v>
      </c>
      <c r="B3">
        <v>0</v>
      </c>
      <c r="C3">
        <f>B3+B31</f>
        <v>9780</v>
      </c>
      <c r="D3">
        <f t="shared" ref="D3:M3" si="0">C3+C31</f>
        <v>20960</v>
      </c>
      <c r="E3">
        <f t="shared" si="0"/>
        <v>32140</v>
      </c>
      <c r="F3">
        <f t="shared" si="0"/>
        <v>43320</v>
      </c>
      <c r="G3">
        <f t="shared" si="0"/>
        <v>92505</v>
      </c>
      <c r="H3">
        <f t="shared" si="0"/>
        <v>243680</v>
      </c>
      <c r="I3">
        <f t="shared" si="0"/>
        <v>394855</v>
      </c>
      <c r="J3">
        <f t="shared" si="0"/>
        <v>444040</v>
      </c>
      <c r="K3">
        <f t="shared" si="0"/>
        <v>493225</v>
      </c>
      <c r="L3">
        <f t="shared" si="0"/>
        <v>504405</v>
      </c>
      <c r="M3">
        <f t="shared" si="0"/>
        <v>515585</v>
      </c>
    </row>
    <row r="5" spans="1:13">
      <c r="A5" s="1" t="s">
        <v>56</v>
      </c>
    </row>
    <row r="6" spans="1:13">
      <c r="A6" t="s">
        <v>55</v>
      </c>
      <c r="B6">
        <v>12780</v>
      </c>
      <c r="C6">
        <v>12780</v>
      </c>
      <c r="D6">
        <v>12780</v>
      </c>
      <c r="E6">
        <v>12780</v>
      </c>
      <c r="F6">
        <v>51120</v>
      </c>
      <c r="G6">
        <v>153360</v>
      </c>
      <c r="H6">
        <v>153360</v>
      </c>
      <c r="I6">
        <v>51120</v>
      </c>
      <c r="J6">
        <v>51120</v>
      </c>
      <c r="K6">
        <v>12780</v>
      </c>
      <c r="L6">
        <v>12780</v>
      </c>
      <c r="M6">
        <v>12780</v>
      </c>
    </row>
    <row r="7" spans="1:13">
      <c r="A7" t="s">
        <v>54</v>
      </c>
      <c r="B7">
        <v>0</v>
      </c>
      <c r="C7">
        <v>0</v>
      </c>
      <c r="D7">
        <v>0</v>
      </c>
      <c r="E7">
        <v>0</v>
      </c>
      <c r="F7">
        <v>0</v>
      </c>
      <c r="G7">
        <v>0</v>
      </c>
      <c r="H7">
        <v>0</v>
      </c>
      <c r="I7">
        <v>0</v>
      </c>
      <c r="J7">
        <v>0</v>
      </c>
      <c r="K7">
        <v>0</v>
      </c>
      <c r="L7">
        <v>0</v>
      </c>
      <c r="M7">
        <v>0</v>
      </c>
    </row>
    <row r="9" spans="1:13">
      <c r="A9" s="1" t="s">
        <v>57</v>
      </c>
      <c r="B9">
        <f>B6+B7</f>
        <v>12780</v>
      </c>
      <c r="C9">
        <f t="shared" ref="C9:M9" si="1">C6+C7</f>
        <v>12780</v>
      </c>
      <c r="D9">
        <f t="shared" si="1"/>
        <v>12780</v>
      </c>
      <c r="E9">
        <f t="shared" si="1"/>
        <v>12780</v>
      </c>
      <c r="F9">
        <f t="shared" si="1"/>
        <v>51120</v>
      </c>
      <c r="G9">
        <f t="shared" si="1"/>
        <v>153360</v>
      </c>
      <c r="H9">
        <f t="shared" si="1"/>
        <v>153360</v>
      </c>
      <c r="I9">
        <f t="shared" si="1"/>
        <v>51120</v>
      </c>
      <c r="J9">
        <f t="shared" si="1"/>
        <v>51120</v>
      </c>
      <c r="K9">
        <f t="shared" si="1"/>
        <v>12780</v>
      </c>
      <c r="L9">
        <f t="shared" si="1"/>
        <v>12780</v>
      </c>
      <c r="M9">
        <f t="shared" si="1"/>
        <v>12780</v>
      </c>
    </row>
    <row r="10" spans="1:13">
      <c r="A10" s="1"/>
    </row>
    <row r="11" spans="1:13">
      <c r="A11" s="1" t="s">
        <v>68</v>
      </c>
      <c r="B11">
        <f>B3+B9</f>
        <v>12780</v>
      </c>
      <c r="C11">
        <f t="shared" ref="C11:M11" si="2">C3+C9</f>
        <v>22560</v>
      </c>
      <c r="D11">
        <f t="shared" si="2"/>
        <v>33740</v>
      </c>
      <c r="E11">
        <f t="shared" si="2"/>
        <v>44920</v>
      </c>
      <c r="F11">
        <f t="shared" si="2"/>
        <v>94440</v>
      </c>
      <c r="G11">
        <f t="shared" si="2"/>
        <v>245865</v>
      </c>
      <c r="H11">
        <f t="shared" si="2"/>
        <v>397040</v>
      </c>
      <c r="I11">
        <f t="shared" si="2"/>
        <v>445975</v>
      </c>
      <c r="J11">
        <f t="shared" si="2"/>
        <v>495160</v>
      </c>
      <c r="K11">
        <f t="shared" si="2"/>
        <v>506005</v>
      </c>
      <c r="L11">
        <f t="shared" si="2"/>
        <v>517185</v>
      </c>
      <c r="M11">
        <f t="shared" si="2"/>
        <v>528365</v>
      </c>
    </row>
    <row r="13" spans="1:13">
      <c r="A13" s="1" t="s">
        <v>58</v>
      </c>
    </row>
    <row r="14" spans="1:13">
      <c r="A14" t="s">
        <v>37</v>
      </c>
      <c r="B14">
        <v>1400</v>
      </c>
      <c r="C14">
        <v>700</v>
      </c>
      <c r="D14">
        <v>700</v>
      </c>
      <c r="E14">
        <v>700</v>
      </c>
      <c r="F14">
        <v>1000</v>
      </c>
      <c r="G14">
        <v>1100</v>
      </c>
      <c r="H14">
        <v>1100</v>
      </c>
      <c r="I14">
        <v>1000</v>
      </c>
      <c r="J14">
        <v>1000</v>
      </c>
      <c r="K14">
        <v>700</v>
      </c>
      <c r="L14">
        <v>700</v>
      </c>
      <c r="M14">
        <v>700</v>
      </c>
    </row>
    <row r="16" spans="1:13">
      <c r="A16" s="15" t="s">
        <v>64</v>
      </c>
      <c r="B16">
        <f>B14+B15</f>
        <v>1400</v>
      </c>
      <c r="C16">
        <f t="shared" ref="C16:M16" si="3">C14+C15</f>
        <v>700</v>
      </c>
      <c r="D16">
        <f t="shared" si="3"/>
        <v>700</v>
      </c>
      <c r="E16">
        <f t="shared" si="3"/>
        <v>700</v>
      </c>
      <c r="F16">
        <f t="shared" si="3"/>
        <v>1000</v>
      </c>
      <c r="G16">
        <f t="shared" si="3"/>
        <v>1100</v>
      </c>
      <c r="H16">
        <f t="shared" si="3"/>
        <v>1100</v>
      </c>
      <c r="I16">
        <f t="shared" si="3"/>
        <v>1000</v>
      </c>
      <c r="J16">
        <f t="shared" si="3"/>
        <v>1000</v>
      </c>
      <c r="K16">
        <f t="shared" si="3"/>
        <v>700</v>
      </c>
      <c r="L16">
        <f t="shared" si="3"/>
        <v>700</v>
      </c>
      <c r="M16">
        <f t="shared" si="3"/>
        <v>700</v>
      </c>
    </row>
    <row r="17" spans="1:13">
      <c r="A17" s="15"/>
    </row>
    <row r="18" spans="1:13">
      <c r="A18" s="1" t="s">
        <v>59</v>
      </c>
    </row>
    <row r="19" spans="1:13">
      <c r="A19" t="s">
        <v>60</v>
      </c>
      <c r="B19">
        <v>0</v>
      </c>
      <c r="C19">
        <v>0</v>
      </c>
      <c r="D19">
        <v>0</v>
      </c>
      <c r="E19">
        <v>0</v>
      </c>
      <c r="F19">
        <v>0</v>
      </c>
      <c r="G19">
        <v>0</v>
      </c>
      <c r="H19">
        <v>0</v>
      </c>
      <c r="I19">
        <v>0</v>
      </c>
      <c r="J19">
        <v>0</v>
      </c>
      <c r="K19">
        <v>0</v>
      </c>
      <c r="L19">
        <v>0</v>
      </c>
      <c r="M19">
        <v>0</v>
      </c>
    </row>
    <row r="20" spans="1:13">
      <c r="A20" t="s">
        <v>61</v>
      </c>
      <c r="B20">
        <v>1400</v>
      </c>
      <c r="C20">
        <v>700</v>
      </c>
      <c r="D20">
        <v>700</v>
      </c>
      <c r="E20">
        <v>700</v>
      </c>
      <c r="F20">
        <v>735</v>
      </c>
      <c r="G20">
        <v>885</v>
      </c>
      <c r="H20">
        <v>885</v>
      </c>
      <c r="I20">
        <v>735</v>
      </c>
      <c r="J20">
        <v>735</v>
      </c>
      <c r="K20">
        <v>700</v>
      </c>
      <c r="L20">
        <v>700</v>
      </c>
      <c r="M20">
        <v>700</v>
      </c>
    </row>
    <row r="21" spans="1:13">
      <c r="A21" t="s">
        <v>62</v>
      </c>
      <c r="B21">
        <v>200</v>
      </c>
      <c r="C21">
        <v>200</v>
      </c>
      <c r="D21">
        <v>200</v>
      </c>
      <c r="E21">
        <v>200</v>
      </c>
      <c r="F21">
        <v>200</v>
      </c>
      <c r="G21">
        <v>200</v>
      </c>
      <c r="H21">
        <v>200</v>
      </c>
      <c r="I21">
        <v>200</v>
      </c>
      <c r="J21">
        <v>200</v>
      </c>
      <c r="K21">
        <v>200</v>
      </c>
      <c r="L21">
        <v>200</v>
      </c>
      <c r="M21">
        <v>200</v>
      </c>
    </row>
    <row r="23" spans="1:13">
      <c r="A23" s="15" t="s">
        <v>63</v>
      </c>
      <c r="B23">
        <f>SUM(B19:B21)</f>
        <v>1600</v>
      </c>
      <c r="C23">
        <f t="shared" ref="C23:M23" si="4">SUM(C19:C21)</f>
        <v>900</v>
      </c>
      <c r="D23">
        <f t="shared" si="4"/>
        <v>900</v>
      </c>
      <c r="E23">
        <f t="shared" si="4"/>
        <v>900</v>
      </c>
      <c r="F23">
        <f t="shared" si="4"/>
        <v>935</v>
      </c>
      <c r="G23">
        <f t="shared" si="4"/>
        <v>1085</v>
      </c>
      <c r="H23">
        <f t="shared" si="4"/>
        <v>1085</v>
      </c>
      <c r="I23">
        <f t="shared" si="4"/>
        <v>935</v>
      </c>
      <c r="J23">
        <f t="shared" si="4"/>
        <v>935</v>
      </c>
      <c r="K23">
        <f t="shared" si="4"/>
        <v>900</v>
      </c>
      <c r="L23">
        <f t="shared" si="4"/>
        <v>900</v>
      </c>
      <c r="M23">
        <f t="shared" si="4"/>
        <v>900</v>
      </c>
    </row>
    <row r="26" spans="1:13">
      <c r="A26" s="1" t="s">
        <v>65</v>
      </c>
      <c r="B26">
        <f>B16+B23</f>
        <v>3000</v>
      </c>
      <c r="C26">
        <f t="shared" ref="C26:M26" si="5">C16+C23</f>
        <v>1600</v>
      </c>
      <c r="D26">
        <f t="shared" si="5"/>
        <v>1600</v>
      </c>
      <c r="E26">
        <f t="shared" si="5"/>
        <v>1600</v>
      </c>
      <c r="F26">
        <f t="shared" si="5"/>
        <v>1935</v>
      </c>
      <c r="G26">
        <f t="shared" si="5"/>
        <v>2185</v>
      </c>
      <c r="H26">
        <f t="shared" si="5"/>
        <v>2185</v>
      </c>
      <c r="I26">
        <f t="shared" si="5"/>
        <v>1935</v>
      </c>
      <c r="J26">
        <f t="shared" si="5"/>
        <v>1935</v>
      </c>
      <c r="K26">
        <f t="shared" si="5"/>
        <v>1600</v>
      </c>
      <c r="L26">
        <f t="shared" si="5"/>
        <v>1600</v>
      </c>
      <c r="M26">
        <f t="shared" si="5"/>
        <v>1600</v>
      </c>
    </row>
    <row r="28" spans="1:13">
      <c r="A28" t="s">
        <v>66</v>
      </c>
      <c r="B28">
        <f>B9</f>
        <v>12780</v>
      </c>
      <c r="C28">
        <f t="shared" ref="C28:M28" si="6">C9</f>
        <v>12780</v>
      </c>
      <c r="D28">
        <f t="shared" si="6"/>
        <v>12780</v>
      </c>
      <c r="E28">
        <f t="shared" si="6"/>
        <v>12780</v>
      </c>
      <c r="F28">
        <f t="shared" si="6"/>
        <v>51120</v>
      </c>
      <c r="G28">
        <f t="shared" si="6"/>
        <v>153360</v>
      </c>
      <c r="H28">
        <f t="shared" si="6"/>
        <v>153360</v>
      </c>
      <c r="I28">
        <f t="shared" si="6"/>
        <v>51120</v>
      </c>
      <c r="J28">
        <f t="shared" si="6"/>
        <v>51120</v>
      </c>
      <c r="K28">
        <f t="shared" si="6"/>
        <v>12780</v>
      </c>
      <c r="L28">
        <f t="shared" si="6"/>
        <v>12780</v>
      </c>
      <c r="M28">
        <f t="shared" si="6"/>
        <v>12780</v>
      </c>
    </row>
    <row r="29" spans="1:13">
      <c r="A29" t="s">
        <v>67</v>
      </c>
      <c r="B29">
        <f>B26</f>
        <v>3000</v>
      </c>
      <c r="C29">
        <f t="shared" ref="C29:M29" si="7">C26</f>
        <v>1600</v>
      </c>
      <c r="D29">
        <f t="shared" si="7"/>
        <v>1600</v>
      </c>
      <c r="E29">
        <f t="shared" si="7"/>
        <v>1600</v>
      </c>
      <c r="F29">
        <f t="shared" si="7"/>
        <v>1935</v>
      </c>
      <c r="G29">
        <f t="shared" si="7"/>
        <v>2185</v>
      </c>
      <c r="H29">
        <f t="shared" si="7"/>
        <v>2185</v>
      </c>
      <c r="I29">
        <f t="shared" si="7"/>
        <v>1935</v>
      </c>
      <c r="J29">
        <f t="shared" si="7"/>
        <v>1935</v>
      </c>
      <c r="K29">
        <f t="shared" si="7"/>
        <v>1600</v>
      </c>
      <c r="L29">
        <f t="shared" si="7"/>
        <v>1600</v>
      </c>
      <c r="M29">
        <f t="shared" si="7"/>
        <v>1600</v>
      </c>
    </row>
    <row r="31" spans="1:13">
      <c r="A31" s="1" t="s">
        <v>70</v>
      </c>
      <c r="B31">
        <f>B28-B29</f>
        <v>9780</v>
      </c>
      <c r="C31">
        <f t="shared" ref="C31:M31" si="8">C28-C29</f>
        <v>11180</v>
      </c>
      <c r="D31">
        <f t="shared" si="8"/>
        <v>11180</v>
      </c>
      <c r="E31">
        <f t="shared" si="8"/>
        <v>11180</v>
      </c>
      <c r="F31">
        <f t="shared" si="8"/>
        <v>49185</v>
      </c>
      <c r="G31">
        <f t="shared" si="8"/>
        <v>151175</v>
      </c>
      <c r="H31">
        <f t="shared" si="8"/>
        <v>151175</v>
      </c>
      <c r="I31">
        <f t="shared" si="8"/>
        <v>49185</v>
      </c>
      <c r="J31">
        <f t="shared" si="8"/>
        <v>49185</v>
      </c>
      <c r="K31">
        <f t="shared" si="8"/>
        <v>11180</v>
      </c>
      <c r="L31">
        <f t="shared" si="8"/>
        <v>11180</v>
      </c>
      <c r="M31">
        <f t="shared" si="8"/>
        <v>11180</v>
      </c>
    </row>
    <row r="32" spans="1:13">
      <c r="A32" t="s">
        <v>71</v>
      </c>
    </row>
    <row r="33" spans="1:14">
      <c r="A33" t="s">
        <v>72</v>
      </c>
      <c r="B33">
        <f>B31-B32</f>
        <v>9780</v>
      </c>
      <c r="C33">
        <f t="shared" ref="C33:M33" si="9">C31-C32</f>
        <v>11180</v>
      </c>
      <c r="D33">
        <f t="shared" si="9"/>
        <v>11180</v>
      </c>
      <c r="E33">
        <f t="shared" si="9"/>
        <v>11180</v>
      </c>
      <c r="F33">
        <f t="shared" si="9"/>
        <v>49185</v>
      </c>
      <c r="G33">
        <f t="shared" si="9"/>
        <v>151175</v>
      </c>
      <c r="H33">
        <f t="shared" si="9"/>
        <v>151175</v>
      </c>
      <c r="I33">
        <f t="shared" si="9"/>
        <v>49185</v>
      </c>
      <c r="J33">
        <f t="shared" si="9"/>
        <v>49185</v>
      </c>
      <c r="K33">
        <f t="shared" si="9"/>
        <v>11180</v>
      </c>
      <c r="L33">
        <f t="shared" si="9"/>
        <v>11180</v>
      </c>
      <c r="M33">
        <f t="shared" si="9"/>
        <v>11180</v>
      </c>
      <c r="N33" s="17"/>
    </row>
    <row r="34" spans="1:14">
      <c r="N34" s="18"/>
    </row>
    <row r="35" spans="1:14">
      <c r="N35" s="19"/>
    </row>
    <row r="36" spans="1:14">
      <c r="N36" s="20"/>
    </row>
    <row r="37" spans="1:14" ht="17.25">
      <c r="C37" s="16"/>
      <c r="F37" s="40" t="s">
        <v>61</v>
      </c>
      <c r="G37" s="41" t="s">
        <v>99</v>
      </c>
      <c r="H37" s="41" t="s">
        <v>98</v>
      </c>
      <c r="N37" s="20"/>
    </row>
    <row r="38" spans="1:14">
      <c r="F38" s="41" t="s">
        <v>93</v>
      </c>
      <c r="G38" s="41"/>
      <c r="H38" s="41">
        <v>700</v>
      </c>
      <c r="N38" s="21"/>
    </row>
    <row r="39" spans="1:14">
      <c r="F39" s="39" t="s">
        <v>94</v>
      </c>
      <c r="G39" s="41" t="s">
        <v>95</v>
      </c>
      <c r="H39" s="41">
        <v>175</v>
      </c>
      <c r="N39" s="21"/>
    </row>
    <row r="40" spans="1:14">
      <c r="F40" s="41" t="s">
        <v>96</v>
      </c>
      <c r="G40" s="41" t="s">
        <v>97</v>
      </c>
      <c r="H40" s="41">
        <v>450</v>
      </c>
      <c r="N40" s="20"/>
    </row>
    <row r="41" spans="1:14">
      <c r="F41" s="43" t="s">
        <v>136</v>
      </c>
      <c r="G41" s="43" t="s">
        <v>137</v>
      </c>
      <c r="H41" s="41">
        <v>1400</v>
      </c>
      <c r="N41" s="22"/>
    </row>
    <row r="42" spans="1:14">
      <c r="N42" s="18"/>
    </row>
    <row r="43" spans="1:14">
      <c r="N43" s="17"/>
    </row>
    <row r="44" spans="1:14">
      <c r="N44" s="17"/>
    </row>
    <row r="45" spans="1:14">
      <c r="N45" s="1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4B1F8-7588-4839-AA84-5F0D758E054A}">
  <dimension ref="A1:N45"/>
  <sheetViews>
    <sheetView topLeftCell="A22" workbookViewId="0">
      <selection activeCell="F37" sqref="F37:H41"/>
    </sheetView>
  </sheetViews>
  <sheetFormatPr defaultColWidth="11" defaultRowHeight="15.75"/>
  <cols>
    <col min="1" max="1" width="34.875" bestFit="1" customWidth="1"/>
  </cols>
  <sheetData>
    <row r="1" spans="1:13">
      <c r="A1" t="s">
        <v>133</v>
      </c>
    </row>
    <row r="2" spans="1:13">
      <c r="B2" s="23" t="s">
        <v>1</v>
      </c>
      <c r="C2" s="23" t="s">
        <v>2</v>
      </c>
      <c r="D2" s="23" t="s">
        <v>3</v>
      </c>
      <c r="E2" s="23" t="s">
        <v>4</v>
      </c>
      <c r="F2" s="23" t="s">
        <v>5</v>
      </c>
      <c r="G2" s="23" t="s">
        <v>6</v>
      </c>
      <c r="H2" s="23" t="s">
        <v>7</v>
      </c>
      <c r="I2" s="23" t="s">
        <v>8</v>
      </c>
      <c r="J2" s="23" t="s">
        <v>9</v>
      </c>
      <c r="K2" s="23" t="s">
        <v>10</v>
      </c>
      <c r="L2" s="23" t="s">
        <v>11</v>
      </c>
      <c r="M2" s="23" t="s">
        <v>12</v>
      </c>
    </row>
    <row r="3" spans="1:13">
      <c r="A3" s="1" t="s">
        <v>53</v>
      </c>
      <c r="B3">
        <v>11180</v>
      </c>
      <c r="C3">
        <f>B3+B31</f>
        <v>20960</v>
      </c>
      <c r="D3">
        <f t="shared" ref="D3:M3" si="0">C3+C31</f>
        <v>32140</v>
      </c>
      <c r="E3">
        <f t="shared" si="0"/>
        <v>43320</v>
      </c>
      <c r="F3">
        <f t="shared" si="0"/>
        <v>54500</v>
      </c>
      <c r="G3">
        <f t="shared" si="0"/>
        <v>103685</v>
      </c>
      <c r="H3">
        <f t="shared" si="0"/>
        <v>254860</v>
      </c>
      <c r="I3">
        <f t="shared" si="0"/>
        <v>406035</v>
      </c>
      <c r="J3">
        <f t="shared" si="0"/>
        <v>455220</v>
      </c>
      <c r="K3">
        <f t="shared" si="0"/>
        <v>504405</v>
      </c>
      <c r="L3">
        <f t="shared" si="0"/>
        <v>515585</v>
      </c>
      <c r="M3">
        <f t="shared" si="0"/>
        <v>526765</v>
      </c>
    </row>
    <row r="5" spans="1:13">
      <c r="A5" s="1" t="s">
        <v>56</v>
      </c>
    </row>
    <row r="6" spans="1:13">
      <c r="A6" t="s">
        <v>55</v>
      </c>
      <c r="B6">
        <v>12780</v>
      </c>
      <c r="C6">
        <v>12780</v>
      </c>
      <c r="D6">
        <v>12780</v>
      </c>
      <c r="E6">
        <v>12780</v>
      </c>
      <c r="F6">
        <v>51120</v>
      </c>
      <c r="G6">
        <v>153360</v>
      </c>
      <c r="H6">
        <v>153360</v>
      </c>
      <c r="I6">
        <v>51120</v>
      </c>
      <c r="J6">
        <v>51120</v>
      </c>
      <c r="K6">
        <v>12780</v>
      </c>
      <c r="L6">
        <v>12780</v>
      </c>
      <c r="M6">
        <v>12780</v>
      </c>
    </row>
    <row r="7" spans="1:13">
      <c r="A7" t="s">
        <v>54</v>
      </c>
      <c r="B7">
        <v>0</v>
      </c>
      <c r="C7">
        <v>0</v>
      </c>
      <c r="D7">
        <v>0</v>
      </c>
      <c r="E7">
        <v>0</v>
      </c>
      <c r="F7">
        <v>0</v>
      </c>
      <c r="G7">
        <v>0</v>
      </c>
      <c r="H7">
        <v>0</v>
      </c>
      <c r="I7">
        <v>0</v>
      </c>
      <c r="J7">
        <v>0</v>
      </c>
      <c r="K7">
        <v>0</v>
      </c>
      <c r="L7">
        <v>0</v>
      </c>
      <c r="M7">
        <v>0</v>
      </c>
    </row>
    <row r="9" spans="1:13">
      <c r="A9" s="1" t="s">
        <v>57</v>
      </c>
      <c r="B9">
        <f>B6+B7</f>
        <v>12780</v>
      </c>
      <c r="C9">
        <f t="shared" ref="C9:M9" si="1">C6+C7</f>
        <v>12780</v>
      </c>
      <c r="D9">
        <f t="shared" si="1"/>
        <v>12780</v>
      </c>
      <c r="E9">
        <f t="shared" si="1"/>
        <v>12780</v>
      </c>
      <c r="F9">
        <f t="shared" si="1"/>
        <v>51120</v>
      </c>
      <c r="G9">
        <f t="shared" si="1"/>
        <v>153360</v>
      </c>
      <c r="H9">
        <f t="shared" si="1"/>
        <v>153360</v>
      </c>
      <c r="I9">
        <f t="shared" si="1"/>
        <v>51120</v>
      </c>
      <c r="J9">
        <f t="shared" si="1"/>
        <v>51120</v>
      </c>
      <c r="K9">
        <f t="shared" si="1"/>
        <v>12780</v>
      </c>
      <c r="L9">
        <f t="shared" si="1"/>
        <v>12780</v>
      </c>
      <c r="M9">
        <f t="shared" si="1"/>
        <v>12780</v>
      </c>
    </row>
    <row r="10" spans="1:13">
      <c r="A10" s="1"/>
    </row>
    <row r="11" spans="1:13">
      <c r="A11" s="1" t="s">
        <v>68</v>
      </c>
      <c r="B11">
        <f>B3+B9</f>
        <v>23960</v>
      </c>
      <c r="C11">
        <f t="shared" ref="C11:M11" si="2">C3+C9</f>
        <v>33740</v>
      </c>
      <c r="D11">
        <f t="shared" si="2"/>
        <v>44920</v>
      </c>
      <c r="E11">
        <f t="shared" si="2"/>
        <v>56100</v>
      </c>
      <c r="F11">
        <f t="shared" si="2"/>
        <v>105620</v>
      </c>
      <c r="G11">
        <f t="shared" si="2"/>
        <v>257045</v>
      </c>
      <c r="H11">
        <f t="shared" si="2"/>
        <v>408220</v>
      </c>
      <c r="I11">
        <f t="shared" si="2"/>
        <v>457155</v>
      </c>
      <c r="J11">
        <f t="shared" si="2"/>
        <v>506340</v>
      </c>
      <c r="K11">
        <f t="shared" si="2"/>
        <v>517185</v>
      </c>
      <c r="L11">
        <f t="shared" si="2"/>
        <v>528365</v>
      </c>
      <c r="M11">
        <f t="shared" si="2"/>
        <v>539545</v>
      </c>
    </row>
    <row r="13" spans="1:13">
      <c r="A13" s="1" t="s">
        <v>58</v>
      </c>
    </row>
    <row r="14" spans="1:13">
      <c r="A14" t="s">
        <v>37</v>
      </c>
      <c r="B14">
        <v>1400</v>
      </c>
      <c r="C14">
        <v>700</v>
      </c>
      <c r="D14">
        <v>700</v>
      </c>
      <c r="E14">
        <v>700</v>
      </c>
      <c r="F14">
        <v>1000</v>
      </c>
      <c r="G14">
        <v>1100</v>
      </c>
      <c r="H14">
        <v>1100</v>
      </c>
      <c r="I14">
        <v>1000</v>
      </c>
      <c r="J14">
        <v>1000</v>
      </c>
      <c r="K14">
        <v>700</v>
      </c>
      <c r="L14">
        <v>700</v>
      </c>
      <c r="M14">
        <v>700</v>
      </c>
    </row>
    <row r="16" spans="1:13">
      <c r="A16" s="15" t="s">
        <v>64</v>
      </c>
      <c r="B16">
        <f>B14+B15</f>
        <v>1400</v>
      </c>
      <c r="C16">
        <f t="shared" ref="C16:M16" si="3">C14+C15</f>
        <v>700</v>
      </c>
      <c r="D16">
        <f t="shared" si="3"/>
        <v>700</v>
      </c>
      <c r="E16">
        <f t="shared" si="3"/>
        <v>700</v>
      </c>
      <c r="F16">
        <f t="shared" si="3"/>
        <v>1000</v>
      </c>
      <c r="G16">
        <f t="shared" si="3"/>
        <v>1100</v>
      </c>
      <c r="H16">
        <f t="shared" si="3"/>
        <v>1100</v>
      </c>
      <c r="I16">
        <f t="shared" si="3"/>
        <v>1000</v>
      </c>
      <c r="J16">
        <f t="shared" si="3"/>
        <v>1000</v>
      </c>
      <c r="K16">
        <f t="shared" si="3"/>
        <v>700</v>
      </c>
      <c r="L16">
        <f t="shared" si="3"/>
        <v>700</v>
      </c>
      <c r="M16">
        <f t="shared" si="3"/>
        <v>700</v>
      </c>
    </row>
    <row r="17" spans="1:13">
      <c r="A17" s="15"/>
    </row>
    <row r="18" spans="1:13">
      <c r="A18" s="1" t="s">
        <v>59</v>
      </c>
    </row>
    <row r="19" spans="1:13">
      <c r="A19" t="s">
        <v>60</v>
      </c>
      <c r="B19">
        <v>0</v>
      </c>
      <c r="C19">
        <v>0</v>
      </c>
      <c r="D19">
        <v>0</v>
      </c>
      <c r="E19">
        <v>0</v>
      </c>
      <c r="F19">
        <v>0</v>
      </c>
      <c r="G19">
        <v>0</v>
      </c>
      <c r="H19">
        <v>0</v>
      </c>
      <c r="I19">
        <v>0</v>
      </c>
      <c r="J19">
        <v>0</v>
      </c>
      <c r="K19">
        <v>0</v>
      </c>
      <c r="L19">
        <v>0</v>
      </c>
      <c r="M19">
        <v>0</v>
      </c>
    </row>
    <row r="20" spans="1:13">
      <c r="A20" t="s">
        <v>61</v>
      </c>
      <c r="B20">
        <v>1400</v>
      </c>
      <c r="C20">
        <v>700</v>
      </c>
      <c r="D20">
        <v>700</v>
      </c>
      <c r="E20">
        <v>700</v>
      </c>
      <c r="F20">
        <v>735</v>
      </c>
      <c r="G20">
        <v>885</v>
      </c>
      <c r="H20">
        <v>885</v>
      </c>
      <c r="I20">
        <v>735</v>
      </c>
      <c r="J20">
        <v>735</v>
      </c>
      <c r="K20">
        <v>700</v>
      </c>
      <c r="L20">
        <v>700</v>
      </c>
      <c r="M20">
        <v>700</v>
      </c>
    </row>
    <row r="21" spans="1:13">
      <c r="A21" t="s">
        <v>62</v>
      </c>
      <c r="B21">
        <v>200</v>
      </c>
      <c r="C21">
        <v>200</v>
      </c>
      <c r="D21">
        <v>200</v>
      </c>
      <c r="E21">
        <v>200</v>
      </c>
      <c r="F21">
        <v>200</v>
      </c>
      <c r="G21">
        <v>200</v>
      </c>
      <c r="H21">
        <v>200</v>
      </c>
      <c r="I21">
        <v>200</v>
      </c>
      <c r="J21">
        <v>200</v>
      </c>
      <c r="K21">
        <v>200</v>
      </c>
      <c r="L21">
        <v>200</v>
      </c>
      <c r="M21">
        <v>200</v>
      </c>
    </row>
    <row r="23" spans="1:13">
      <c r="A23" s="15" t="s">
        <v>63</v>
      </c>
      <c r="B23">
        <f>SUM(B19:B21)</f>
        <v>1600</v>
      </c>
      <c r="C23">
        <f t="shared" ref="C23:M23" si="4">SUM(C19:C21)</f>
        <v>900</v>
      </c>
      <c r="D23">
        <f t="shared" si="4"/>
        <v>900</v>
      </c>
      <c r="E23">
        <f t="shared" si="4"/>
        <v>900</v>
      </c>
      <c r="F23">
        <f t="shared" si="4"/>
        <v>935</v>
      </c>
      <c r="G23">
        <f t="shared" si="4"/>
        <v>1085</v>
      </c>
      <c r="H23">
        <f t="shared" si="4"/>
        <v>1085</v>
      </c>
      <c r="I23">
        <f t="shared" si="4"/>
        <v>935</v>
      </c>
      <c r="J23">
        <f t="shared" si="4"/>
        <v>935</v>
      </c>
      <c r="K23">
        <f t="shared" si="4"/>
        <v>900</v>
      </c>
      <c r="L23">
        <f t="shared" si="4"/>
        <v>900</v>
      </c>
      <c r="M23">
        <f t="shared" si="4"/>
        <v>900</v>
      </c>
    </row>
    <row r="26" spans="1:13">
      <c r="A26" s="1" t="s">
        <v>65</v>
      </c>
      <c r="B26">
        <f>B16+B23</f>
        <v>3000</v>
      </c>
      <c r="C26">
        <f t="shared" ref="C26:M26" si="5">C16+C23</f>
        <v>1600</v>
      </c>
      <c r="D26">
        <f t="shared" si="5"/>
        <v>1600</v>
      </c>
      <c r="E26">
        <f t="shared" si="5"/>
        <v>1600</v>
      </c>
      <c r="F26">
        <f t="shared" si="5"/>
        <v>1935</v>
      </c>
      <c r="G26">
        <f t="shared" si="5"/>
        <v>2185</v>
      </c>
      <c r="H26">
        <f t="shared" si="5"/>
        <v>2185</v>
      </c>
      <c r="I26">
        <f t="shared" si="5"/>
        <v>1935</v>
      </c>
      <c r="J26">
        <f t="shared" si="5"/>
        <v>1935</v>
      </c>
      <c r="K26">
        <f t="shared" si="5"/>
        <v>1600</v>
      </c>
      <c r="L26">
        <f t="shared" si="5"/>
        <v>1600</v>
      </c>
      <c r="M26">
        <f t="shared" si="5"/>
        <v>1600</v>
      </c>
    </row>
    <row r="28" spans="1:13">
      <c r="A28" t="s">
        <v>66</v>
      </c>
      <c r="B28">
        <f>B9</f>
        <v>12780</v>
      </c>
      <c r="C28">
        <f t="shared" ref="C28:M28" si="6">C9</f>
        <v>12780</v>
      </c>
      <c r="D28">
        <f t="shared" si="6"/>
        <v>12780</v>
      </c>
      <c r="E28">
        <f t="shared" si="6"/>
        <v>12780</v>
      </c>
      <c r="F28">
        <f t="shared" si="6"/>
        <v>51120</v>
      </c>
      <c r="G28">
        <f t="shared" si="6"/>
        <v>153360</v>
      </c>
      <c r="H28">
        <f t="shared" si="6"/>
        <v>153360</v>
      </c>
      <c r="I28">
        <f t="shared" si="6"/>
        <v>51120</v>
      </c>
      <c r="J28">
        <f t="shared" si="6"/>
        <v>51120</v>
      </c>
      <c r="K28">
        <f t="shared" si="6"/>
        <v>12780</v>
      </c>
      <c r="L28">
        <f t="shared" si="6"/>
        <v>12780</v>
      </c>
      <c r="M28">
        <f t="shared" si="6"/>
        <v>12780</v>
      </c>
    </row>
    <row r="29" spans="1:13">
      <c r="A29" t="s">
        <v>67</v>
      </c>
      <c r="B29">
        <f>B26</f>
        <v>3000</v>
      </c>
      <c r="C29">
        <f t="shared" ref="C29:M29" si="7">C26</f>
        <v>1600</v>
      </c>
      <c r="D29">
        <f t="shared" si="7"/>
        <v>1600</v>
      </c>
      <c r="E29">
        <f t="shared" si="7"/>
        <v>1600</v>
      </c>
      <c r="F29">
        <f t="shared" si="7"/>
        <v>1935</v>
      </c>
      <c r="G29">
        <f t="shared" si="7"/>
        <v>2185</v>
      </c>
      <c r="H29">
        <f t="shared" si="7"/>
        <v>2185</v>
      </c>
      <c r="I29">
        <f t="shared" si="7"/>
        <v>1935</v>
      </c>
      <c r="J29">
        <f t="shared" si="7"/>
        <v>1935</v>
      </c>
      <c r="K29">
        <f t="shared" si="7"/>
        <v>1600</v>
      </c>
      <c r="L29">
        <f t="shared" si="7"/>
        <v>1600</v>
      </c>
      <c r="M29">
        <f t="shared" si="7"/>
        <v>1600</v>
      </c>
    </row>
    <row r="31" spans="1:13">
      <c r="A31" s="1" t="s">
        <v>70</v>
      </c>
      <c r="B31">
        <f>B28-B29</f>
        <v>9780</v>
      </c>
      <c r="C31">
        <f t="shared" ref="C31:M31" si="8">C28-C29</f>
        <v>11180</v>
      </c>
      <c r="D31">
        <f t="shared" si="8"/>
        <v>11180</v>
      </c>
      <c r="E31">
        <f t="shared" si="8"/>
        <v>11180</v>
      </c>
      <c r="F31">
        <f t="shared" si="8"/>
        <v>49185</v>
      </c>
      <c r="G31">
        <f t="shared" si="8"/>
        <v>151175</v>
      </c>
      <c r="H31">
        <f t="shared" si="8"/>
        <v>151175</v>
      </c>
      <c r="I31">
        <f t="shared" si="8"/>
        <v>49185</v>
      </c>
      <c r="J31">
        <f t="shared" si="8"/>
        <v>49185</v>
      </c>
      <c r="K31">
        <f t="shared" si="8"/>
        <v>11180</v>
      </c>
      <c r="L31">
        <f t="shared" si="8"/>
        <v>11180</v>
      </c>
      <c r="M31">
        <f t="shared" si="8"/>
        <v>11180</v>
      </c>
    </row>
    <row r="32" spans="1:13">
      <c r="A32" t="s">
        <v>71</v>
      </c>
    </row>
    <row r="33" spans="1:14">
      <c r="A33" t="s">
        <v>72</v>
      </c>
      <c r="B33">
        <f>B31-B32</f>
        <v>9780</v>
      </c>
      <c r="C33">
        <f t="shared" ref="C33:M33" si="9">C31-C32</f>
        <v>11180</v>
      </c>
      <c r="D33">
        <f t="shared" si="9"/>
        <v>11180</v>
      </c>
      <c r="E33">
        <f t="shared" si="9"/>
        <v>11180</v>
      </c>
      <c r="F33">
        <f t="shared" si="9"/>
        <v>49185</v>
      </c>
      <c r="G33">
        <f t="shared" si="9"/>
        <v>151175</v>
      </c>
      <c r="H33">
        <f t="shared" si="9"/>
        <v>151175</v>
      </c>
      <c r="I33">
        <f t="shared" si="9"/>
        <v>49185</v>
      </c>
      <c r="J33">
        <f t="shared" si="9"/>
        <v>49185</v>
      </c>
      <c r="K33">
        <f t="shared" si="9"/>
        <v>11180</v>
      </c>
      <c r="L33">
        <f t="shared" si="9"/>
        <v>11180</v>
      </c>
      <c r="M33">
        <f t="shared" si="9"/>
        <v>11180</v>
      </c>
      <c r="N33" s="17"/>
    </row>
    <row r="34" spans="1:14">
      <c r="N34" s="18"/>
    </row>
    <row r="35" spans="1:14">
      <c r="N35" s="19"/>
    </row>
    <row r="36" spans="1:14">
      <c r="N36" s="20"/>
    </row>
    <row r="37" spans="1:14" ht="17.25">
      <c r="C37" s="16"/>
      <c r="F37" s="40" t="s">
        <v>61</v>
      </c>
      <c r="G37" s="41" t="s">
        <v>99</v>
      </c>
      <c r="H37" s="41" t="s">
        <v>98</v>
      </c>
      <c r="N37" s="20"/>
    </row>
    <row r="38" spans="1:14">
      <c r="F38" s="41" t="s">
        <v>93</v>
      </c>
      <c r="G38" s="41"/>
      <c r="H38" s="41">
        <v>700</v>
      </c>
      <c r="N38" s="21"/>
    </row>
    <row r="39" spans="1:14">
      <c r="F39" s="39" t="s">
        <v>94</v>
      </c>
      <c r="G39" s="41" t="s">
        <v>95</v>
      </c>
      <c r="H39" s="41">
        <v>175</v>
      </c>
      <c r="N39" s="21"/>
    </row>
    <row r="40" spans="1:14">
      <c r="F40" s="41" t="s">
        <v>96</v>
      </c>
      <c r="G40" s="41" t="s">
        <v>97</v>
      </c>
      <c r="H40" s="41">
        <v>450</v>
      </c>
      <c r="N40" s="20"/>
    </row>
    <row r="41" spans="1:14">
      <c r="F41" s="43" t="s">
        <v>136</v>
      </c>
      <c r="G41" s="43" t="s">
        <v>137</v>
      </c>
      <c r="H41" s="41">
        <v>1400</v>
      </c>
      <c r="N41" s="22"/>
    </row>
    <row r="42" spans="1:14">
      <c r="N42" s="18"/>
    </row>
    <row r="43" spans="1:14">
      <c r="N43" s="17"/>
    </row>
    <row r="44" spans="1:14">
      <c r="N44" s="17"/>
    </row>
    <row r="45" spans="1:14">
      <c r="N45" s="1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B9AD17-E755-4703-909C-8FB97F97F21B}">
  <dimension ref="A1:N45"/>
  <sheetViews>
    <sheetView workbookViewId="0">
      <selection activeCell="F37" sqref="F37:H41"/>
    </sheetView>
  </sheetViews>
  <sheetFormatPr defaultColWidth="11" defaultRowHeight="15.75"/>
  <cols>
    <col min="1" max="1" width="34.875" bestFit="1" customWidth="1"/>
  </cols>
  <sheetData>
    <row r="1" spans="1:13">
      <c r="A1" t="s">
        <v>134</v>
      </c>
    </row>
    <row r="2" spans="1:13">
      <c r="B2" s="23" t="s">
        <v>1</v>
      </c>
      <c r="C2" s="23" t="s">
        <v>2</v>
      </c>
      <c r="D2" s="23" t="s">
        <v>3</v>
      </c>
      <c r="E2" s="23" t="s">
        <v>4</v>
      </c>
      <c r="F2" s="23" t="s">
        <v>5</v>
      </c>
      <c r="G2" s="23" t="s">
        <v>6</v>
      </c>
      <c r="H2" s="23" t="s">
        <v>7</v>
      </c>
      <c r="I2" s="23" t="s">
        <v>8</v>
      </c>
      <c r="J2" s="23" t="s">
        <v>9</v>
      </c>
      <c r="K2" s="23" t="s">
        <v>10</v>
      </c>
      <c r="L2" s="23" t="s">
        <v>11</v>
      </c>
      <c r="M2" s="23" t="s">
        <v>12</v>
      </c>
    </row>
    <row r="3" spans="1:13">
      <c r="A3" s="1" t="s">
        <v>53</v>
      </c>
      <c r="B3">
        <v>11180</v>
      </c>
      <c r="C3">
        <f>B3+B31</f>
        <v>23960</v>
      </c>
      <c r="D3">
        <f t="shared" ref="D3:M3" si="0">C3+C31</f>
        <v>38140</v>
      </c>
      <c r="E3">
        <f t="shared" si="0"/>
        <v>52320</v>
      </c>
      <c r="F3">
        <f t="shared" si="0"/>
        <v>66500</v>
      </c>
      <c r="G3">
        <f t="shared" si="0"/>
        <v>127685</v>
      </c>
      <c r="H3">
        <f t="shared" si="0"/>
        <v>314860</v>
      </c>
      <c r="I3">
        <f t="shared" si="0"/>
        <v>502035</v>
      </c>
      <c r="J3">
        <f t="shared" si="0"/>
        <v>563220</v>
      </c>
      <c r="K3">
        <f t="shared" si="0"/>
        <v>577065</v>
      </c>
      <c r="L3">
        <f t="shared" si="0"/>
        <v>591245</v>
      </c>
      <c r="M3">
        <f t="shared" si="0"/>
        <v>605425</v>
      </c>
    </row>
    <row r="5" spans="1:13">
      <c r="A5" s="1" t="s">
        <v>56</v>
      </c>
    </row>
    <row r="6" spans="1:13">
      <c r="A6" t="s">
        <v>55</v>
      </c>
      <c r="B6">
        <v>15780</v>
      </c>
      <c r="C6">
        <v>15780</v>
      </c>
      <c r="D6">
        <v>15780</v>
      </c>
      <c r="E6">
        <v>15780</v>
      </c>
      <c r="F6">
        <v>63120</v>
      </c>
      <c r="G6">
        <v>189360</v>
      </c>
      <c r="H6">
        <v>189360</v>
      </c>
      <c r="I6">
        <v>63120</v>
      </c>
      <c r="J6">
        <v>15780</v>
      </c>
      <c r="K6">
        <v>15780</v>
      </c>
      <c r="L6">
        <v>15780</v>
      </c>
      <c r="M6">
        <v>15780</v>
      </c>
    </row>
    <row r="7" spans="1:13">
      <c r="A7" t="s">
        <v>54</v>
      </c>
      <c r="B7">
        <v>0</v>
      </c>
      <c r="C7">
        <v>0</v>
      </c>
      <c r="D7">
        <v>0</v>
      </c>
      <c r="E7">
        <v>0</v>
      </c>
      <c r="F7">
        <v>0</v>
      </c>
      <c r="G7">
        <v>0</v>
      </c>
      <c r="H7">
        <v>0</v>
      </c>
      <c r="I7">
        <v>0</v>
      </c>
      <c r="J7">
        <v>0</v>
      </c>
      <c r="K7">
        <v>0</v>
      </c>
      <c r="L7">
        <v>0</v>
      </c>
      <c r="M7">
        <v>0</v>
      </c>
    </row>
    <row r="9" spans="1:13">
      <c r="A9" s="1" t="s">
        <v>57</v>
      </c>
      <c r="B9">
        <f>B6+B7</f>
        <v>15780</v>
      </c>
      <c r="C9">
        <f t="shared" ref="C9:M9" si="1">C6+C7</f>
        <v>15780</v>
      </c>
      <c r="D9">
        <f t="shared" si="1"/>
        <v>15780</v>
      </c>
      <c r="E9">
        <f t="shared" si="1"/>
        <v>15780</v>
      </c>
      <c r="F9">
        <f t="shared" si="1"/>
        <v>63120</v>
      </c>
      <c r="G9">
        <f t="shared" si="1"/>
        <v>189360</v>
      </c>
      <c r="H9">
        <f t="shared" si="1"/>
        <v>189360</v>
      </c>
      <c r="I9">
        <f t="shared" si="1"/>
        <v>63120</v>
      </c>
      <c r="J9">
        <f t="shared" si="1"/>
        <v>15780</v>
      </c>
      <c r="K9">
        <f t="shared" si="1"/>
        <v>15780</v>
      </c>
      <c r="L9">
        <f t="shared" si="1"/>
        <v>15780</v>
      </c>
      <c r="M9">
        <f t="shared" si="1"/>
        <v>15780</v>
      </c>
    </row>
    <row r="10" spans="1:13">
      <c r="A10" s="1"/>
    </row>
    <row r="11" spans="1:13">
      <c r="A11" s="1" t="s">
        <v>68</v>
      </c>
      <c r="B11">
        <f>B3+B9</f>
        <v>26960</v>
      </c>
      <c r="C11">
        <f t="shared" ref="C11:M11" si="2">C3+C9</f>
        <v>39740</v>
      </c>
      <c r="D11">
        <f t="shared" si="2"/>
        <v>53920</v>
      </c>
      <c r="E11">
        <f t="shared" si="2"/>
        <v>68100</v>
      </c>
      <c r="F11">
        <f t="shared" si="2"/>
        <v>129620</v>
      </c>
      <c r="G11">
        <f t="shared" si="2"/>
        <v>317045</v>
      </c>
      <c r="H11">
        <f t="shared" si="2"/>
        <v>504220</v>
      </c>
      <c r="I11">
        <f t="shared" si="2"/>
        <v>565155</v>
      </c>
      <c r="J11">
        <f t="shared" si="2"/>
        <v>579000</v>
      </c>
      <c r="K11">
        <f t="shared" si="2"/>
        <v>592845</v>
      </c>
      <c r="L11">
        <f t="shared" si="2"/>
        <v>607025</v>
      </c>
      <c r="M11">
        <f t="shared" si="2"/>
        <v>621205</v>
      </c>
    </row>
    <row r="13" spans="1:13">
      <c r="A13" s="1" t="s">
        <v>58</v>
      </c>
    </row>
    <row r="14" spans="1:13">
      <c r="A14" t="s">
        <v>37</v>
      </c>
      <c r="B14">
        <v>1400</v>
      </c>
      <c r="C14">
        <v>700</v>
      </c>
      <c r="D14">
        <v>700</v>
      </c>
      <c r="E14">
        <v>700</v>
      </c>
      <c r="F14">
        <v>1000</v>
      </c>
      <c r="G14">
        <v>1100</v>
      </c>
      <c r="H14">
        <v>1100</v>
      </c>
      <c r="I14">
        <v>1000</v>
      </c>
      <c r="J14">
        <v>1000</v>
      </c>
      <c r="K14">
        <v>700</v>
      </c>
      <c r="L14">
        <v>700</v>
      </c>
      <c r="M14">
        <v>700</v>
      </c>
    </row>
    <row r="16" spans="1:13">
      <c r="A16" s="15" t="s">
        <v>64</v>
      </c>
      <c r="B16">
        <f>B14+B15</f>
        <v>1400</v>
      </c>
      <c r="C16">
        <f t="shared" ref="C16:M16" si="3">C14+C15</f>
        <v>700</v>
      </c>
      <c r="D16">
        <f t="shared" si="3"/>
        <v>700</v>
      </c>
      <c r="E16">
        <f t="shared" si="3"/>
        <v>700</v>
      </c>
      <c r="F16">
        <f t="shared" si="3"/>
        <v>1000</v>
      </c>
      <c r="G16">
        <f t="shared" si="3"/>
        <v>1100</v>
      </c>
      <c r="H16">
        <f t="shared" si="3"/>
        <v>1100</v>
      </c>
      <c r="I16">
        <f t="shared" si="3"/>
        <v>1000</v>
      </c>
      <c r="J16">
        <f t="shared" si="3"/>
        <v>1000</v>
      </c>
      <c r="K16">
        <f t="shared" si="3"/>
        <v>700</v>
      </c>
      <c r="L16">
        <f t="shared" si="3"/>
        <v>700</v>
      </c>
      <c r="M16">
        <f t="shared" si="3"/>
        <v>700</v>
      </c>
    </row>
    <row r="17" spans="1:13">
      <c r="A17" s="15"/>
    </row>
    <row r="18" spans="1:13">
      <c r="A18" s="1" t="s">
        <v>59</v>
      </c>
    </row>
    <row r="19" spans="1:13">
      <c r="A19" t="s">
        <v>60</v>
      </c>
      <c r="B19">
        <v>0</v>
      </c>
      <c r="C19">
        <v>0</v>
      </c>
      <c r="D19">
        <v>0</v>
      </c>
      <c r="E19">
        <v>0</v>
      </c>
      <c r="F19">
        <v>0</v>
      </c>
      <c r="G19">
        <v>0</v>
      </c>
      <c r="H19">
        <v>0</v>
      </c>
      <c r="I19">
        <v>0</v>
      </c>
      <c r="J19">
        <v>0</v>
      </c>
      <c r="K19">
        <v>0</v>
      </c>
      <c r="L19">
        <v>0</v>
      </c>
      <c r="M19">
        <v>0</v>
      </c>
    </row>
    <row r="20" spans="1:13">
      <c r="A20" t="s">
        <v>61</v>
      </c>
      <c r="B20">
        <v>1400</v>
      </c>
      <c r="C20">
        <v>700</v>
      </c>
      <c r="D20">
        <v>700</v>
      </c>
      <c r="E20">
        <v>700</v>
      </c>
      <c r="F20">
        <v>735</v>
      </c>
      <c r="G20">
        <v>885</v>
      </c>
      <c r="H20">
        <v>885</v>
      </c>
      <c r="I20">
        <v>735</v>
      </c>
      <c r="J20">
        <v>735</v>
      </c>
      <c r="K20">
        <v>700</v>
      </c>
      <c r="L20">
        <v>700</v>
      </c>
      <c r="M20">
        <v>700</v>
      </c>
    </row>
    <row r="21" spans="1:13">
      <c r="A21" t="s">
        <v>62</v>
      </c>
      <c r="B21">
        <v>200</v>
      </c>
      <c r="C21">
        <v>200</v>
      </c>
      <c r="D21">
        <v>200</v>
      </c>
      <c r="E21">
        <v>200</v>
      </c>
      <c r="F21">
        <v>200</v>
      </c>
      <c r="G21">
        <v>200</v>
      </c>
      <c r="H21">
        <v>200</v>
      </c>
      <c r="I21">
        <v>200</v>
      </c>
      <c r="J21">
        <v>200</v>
      </c>
      <c r="K21">
        <v>200</v>
      </c>
      <c r="L21">
        <v>200</v>
      </c>
      <c r="M21">
        <v>200</v>
      </c>
    </row>
    <row r="23" spans="1:13">
      <c r="A23" s="15" t="s">
        <v>63</v>
      </c>
      <c r="B23">
        <f>SUM(B19:B21)</f>
        <v>1600</v>
      </c>
      <c r="C23">
        <f t="shared" ref="C23:M23" si="4">SUM(C19:C21)</f>
        <v>900</v>
      </c>
      <c r="D23">
        <f t="shared" si="4"/>
        <v>900</v>
      </c>
      <c r="E23">
        <f t="shared" si="4"/>
        <v>900</v>
      </c>
      <c r="F23">
        <f t="shared" si="4"/>
        <v>935</v>
      </c>
      <c r="G23">
        <f t="shared" si="4"/>
        <v>1085</v>
      </c>
      <c r="H23">
        <f t="shared" si="4"/>
        <v>1085</v>
      </c>
      <c r="I23">
        <f t="shared" si="4"/>
        <v>935</v>
      </c>
      <c r="J23">
        <f t="shared" si="4"/>
        <v>935</v>
      </c>
      <c r="K23">
        <f t="shared" si="4"/>
        <v>900</v>
      </c>
      <c r="L23">
        <f t="shared" si="4"/>
        <v>900</v>
      </c>
      <c r="M23">
        <f t="shared" si="4"/>
        <v>900</v>
      </c>
    </row>
    <row r="26" spans="1:13">
      <c r="A26" s="1" t="s">
        <v>65</v>
      </c>
      <c r="B26">
        <f>B16+B23</f>
        <v>3000</v>
      </c>
      <c r="C26">
        <f t="shared" ref="C26:M26" si="5">C16+C23</f>
        <v>1600</v>
      </c>
      <c r="D26">
        <f t="shared" si="5"/>
        <v>1600</v>
      </c>
      <c r="E26">
        <f t="shared" si="5"/>
        <v>1600</v>
      </c>
      <c r="F26">
        <f t="shared" si="5"/>
        <v>1935</v>
      </c>
      <c r="G26">
        <f t="shared" si="5"/>
        <v>2185</v>
      </c>
      <c r="H26">
        <f t="shared" si="5"/>
        <v>2185</v>
      </c>
      <c r="I26">
        <f t="shared" si="5"/>
        <v>1935</v>
      </c>
      <c r="J26">
        <f t="shared" si="5"/>
        <v>1935</v>
      </c>
      <c r="K26">
        <f t="shared" si="5"/>
        <v>1600</v>
      </c>
      <c r="L26">
        <f t="shared" si="5"/>
        <v>1600</v>
      </c>
      <c r="M26">
        <f t="shared" si="5"/>
        <v>1600</v>
      </c>
    </row>
    <row r="28" spans="1:13">
      <c r="A28" t="s">
        <v>66</v>
      </c>
      <c r="B28">
        <f>B9</f>
        <v>15780</v>
      </c>
      <c r="C28">
        <f t="shared" ref="C28:M28" si="6">C9</f>
        <v>15780</v>
      </c>
      <c r="D28">
        <f t="shared" si="6"/>
        <v>15780</v>
      </c>
      <c r="E28">
        <f t="shared" si="6"/>
        <v>15780</v>
      </c>
      <c r="F28">
        <f t="shared" si="6"/>
        <v>63120</v>
      </c>
      <c r="G28">
        <f t="shared" si="6"/>
        <v>189360</v>
      </c>
      <c r="H28">
        <f t="shared" si="6"/>
        <v>189360</v>
      </c>
      <c r="I28">
        <f t="shared" si="6"/>
        <v>63120</v>
      </c>
      <c r="J28">
        <f t="shared" si="6"/>
        <v>15780</v>
      </c>
      <c r="K28">
        <f t="shared" si="6"/>
        <v>15780</v>
      </c>
      <c r="L28">
        <f t="shared" si="6"/>
        <v>15780</v>
      </c>
      <c r="M28">
        <f t="shared" si="6"/>
        <v>15780</v>
      </c>
    </row>
    <row r="29" spans="1:13">
      <c r="A29" t="s">
        <v>67</v>
      </c>
      <c r="B29">
        <f>B26</f>
        <v>3000</v>
      </c>
      <c r="C29">
        <f t="shared" ref="C29:M29" si="7">C26</f>
        <v>1600</v>
      </c>
      <c r="D29">
        <f t="shared" si="7"/>
        <v>1600</v>
      </c>
      <c r="E29">
        <f t="shared" si="7"/>
        <v>1600</v>
      </c>
      <c r="F29">
        <f t="shared" si="7"/>
        <v>1935</v>
      </c>
      <c r="G29">
        <f t="shared" si="7"/>
        <v>2185</v>
      </c>
      <c r="H29">
        <f t="shared" si="7"/>
        <v>2185</v>
      </c>
      <c r="I29">
        <f t="shared" si="7"/>
        <v>1935</v>
      </c>
      <c r="J29">
        <f t="shared" si="7"/>
        <v>1935</v>
      </c>
      <c r="K29">
        <f t="shared" si="7"/>
        <v>1600</v>
      </c>
      <c r="L29">
        <f t="shared" si="7"/>
        <v>1600</v>
      </c>
      <c r="M29">
        <f t="shared" si="7"/>
        <v>1600</v>
      </c>
    </row>
    <row r="31" spans="1:13">
      <c r="A31" s="1" t="s">
        <v>70</v>
      </c>
      <c r="B31">
        <f>B28-B29</f>
        <v>12780</v>
      </c>
      <c r="C31">
        <f t="shared" ref="C31:M31" si="8">C28-C29</f>
        <v>14180</v>
      </c>
      <c r="D31">
        <f t="shared" si="8"/>
        <v>14180</v>
      </c>
      <c r="E31">
        <f t="shared" si="8"/>
        <v>14180</v>
      </c>
      <c r="F31">
        <f t="shared" si="8"/>
        <v>61185</v>
      </c>
      <c r="G31">
        <f t="shared" si="8"/>
        <v>187175</v>
      </c>
      <c r="H31">
        <f t="shared" si="8"/>
        <v>187175</v>
      </c>
      <c r="I31">
        <f t="shared" si="8"/>
        <v>61185</v>
      </c>
      <c r="J31">
        <f t="shared" si="8"/>
        <v>13845</v>
      </c>
      <c r="K31">
        <f t="shared" si="8"/>
        <v>14180</v>
      </c>
      <c r="L31">
        <f t="shared" si="8"/>
        <v>14180</v>
      </c>
      <c r="M31">
        <f t="shared" si="8"/>
        <v>14180</v>
      </c>
    </row>
    <row r="32" spans="1:13">
      <c r="A32" t="s">
        <v>71</v>
      </c>
    </row>
    <row r="33" spans="1:14">
      <c r="A33" t="s">
        <v>72</v>
      </c>
      <c r="B33">
        <f>B31-B32</f>
        <v>12780</v>
      </c>
      <c r="C33">
        <f t="shared" ref="C33:M33" si="9">C31-C32</f>
        <v>14180</v>
      </c>
      <c r="D33">
        <f t="shared" si="9"/>
        <v>14180</v>
      </c>
      <c r="E33">
        <f t="shared" si="9"/>
        <v>14180</v>
      </c>
      <c r="F33">
        <f t="shared" si="9"/>
        <v>61185</v>
      </c>
      <c r="G33">
        <f t="shared" si="9"/>
        <v>187175</v>
      </c>
      <c r="H33">
        <f t="shared" si="9"/>
        <v>187175</v>
      </c>
      <c r="I33">
        <f t="shared" si="9"/>
        <v>61185</v>
      </c>
      <c r="J33">
        <f t="shared" si="9"/>
        <v>13845</v>
      </c>
      <c r="K33">
        <f t="shared" si="9"/>
        <v>14180</v>
      </c>
      <c r="L33">
        <f t="shared" si="9"/>
        <v>14180</v>
      </c>
      <c r="M33">
        <f t="shared" si="9"/>
        <v>14180</v>
      </c>
      <c r="N33" s="17"/>
    </row>
    <row r="34" spans="1:14">
      <c r="N34" s="18"/>
    </row>
    <row r="35" spans="1:14">
      <c r="N35" s="19"/>
    </row>
    <row r="36" spans="1:14">
      <c r="N36" s="20"/>
    </row>
    <row r="37" spans="1:14" ht="17.25">
      <c r="C37" s="16"/>
      <c r="F37" s="40" t="s">
        <v>61</v>
      </c>
      <c r="G37" s="41" t="s">
        <v>99</v>
      </c>
      <c r="H37" s="41" t="s">
        <v>98</v>
      </c>
      <c r="N37" s="20"/>
    </row>
    <row r="38" spans="1:14">
      <c r="F38" s="41" t="s">
        <v>93</v>
      </c>
      <c r="G38" s="41"/>
      <c r="H38" s="41">
        <v>700</v>
      </c>
      <c r="N38" s="21"/>
    </row>
    <row r="39" spans="1:14">
      <c r="F39" s="39" t="s">
        <v>94</v>
      </c>
      <c r="G39" s="41" t="s">
        <v>95</v>
      </c>
      <c r="H39" s="41">
        <v>175</v>
      </c>
      <c r="N39" s="21"/>
    </row>
    <row r="40" spans="1:14">
      <c r="F40" s="41" t="s">
        <v>96</v>
      </c>
      <c r="G40" s="41" t="s">
        <v>97</v>
      </c>
      <c r="H40" s="41">
        <v>450</v>
      </c>
      <c r="N40" s="20"/>
    </row>
    <row r="41" spans="1:14">
      <c r="F41" s="43" t="s">
        <v>136</v>
      </c>
      <c r="G41" s="43" t="s">
        <v>137</v>
      </c>
      <c r="H41" s="41">
        <v>1400</v>
      </c>
      <c r="N41" s="22"/>
    </row>
    <row r="42" spans="1:14">
      <c r="N42" s="18"/>
    </row>
    <row r="43" spans="1:14">
      <c r="N43" s="17"/>
    </row>
    <row r="44" spans="1:14">
      <c r="N44" s="17"/>
    </row>
    <row r="45" spans="1:14">
      <c r="N45" s="1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CCAA2-7789-4059-B3F6-BEECFB19EA5B}">
  <dimension ref="B1:E45"/>
  <sheetViews>
    <sheetView zoomScale="85" zoomScaleNormal="85" workbookViewId="0">
      <selection activeCell="B19" sqref="B19"/>
    </sheetView>
  </sheetViews>
  <sheetFormatPr defaultColWidth="11" defaultRowHeight="15.75"/>
  <cols>
    <col min="2" max="2" width="28" customWidth="1"/>
  </cols>
  <sheetData>
    <row r="1" spans="2:4" ht="16.5" thickBot="1"/>
    <row r="2" spans="2:4" ht="19.5" thickBot="1">
      <c r="B2" s="78" t="s">
        <v>116</v>
      </c>
      <c r="C2" s="79"/>
      <c r="D2" s="80"/>
    </row>
    <row r="3" spans="2:4">
      <c r="B3" s="29"/>
      <c r="C3" s="46"/>
      <c r="D3" s="30"/>
    </row>
    <row r="4" spans="2:4">
      <c r="B4" s="31" t="s">
        <v>105</v>
      </c>
      <c r="C4" s="43" t="s">
        <v>119</v>
      </c>
      <c r="D4" s="33" t="s">
        <v>119</v>
      </c>
    </row>
    <row r="5" spans="2:4">
      <c r="B5" s="31" t="s">
        <v>102</v>
      </c>
      <c r="C5" s="43">
        <v>11180</v>
      </c>
      <c r="D5" s="33"/>
    </row>
    <row r="6" spans="2:4">
      <c r="B6" s="31" t="s">
        <v>103</v>
      </c>
      <c r="C6" s="43">
        <v>1500</v>
      </c>
      <c r="D6" s="33"/>
    </row>
    <row r="7" spans="2:4">
      <c r="B7" s="31" t="s">
        <v>104</v>
      </c>
      <c r="C7" s="43">
        <v>0</v>
      </c>
      <c r="D7" s="33"/>
    </row>
    <row r="8" spans="2:4">
      <c r="B8" s="47" t="s">
        <v>117</v>
      </c>
      <c r="C8" s="45"/>
      <c r="D8" s="33">
        <f>SUM(C5:C7)</f>
        <v>12680</v>
      </c>
    </row>
    <row r="9" spans="2:4">
      <c r="B9" s="31"/>
      <c r="C9" s="43"/>
      <c r="D9" s="33"/>
    </row>
    <row r="10" spans="2:4">
      <c r="B10" s="31" t="s">
        <v>106</v>
      </c>
      <c r="C10" s="43"/>
      <c r="D10" s="33"/>
    </row>
    <row r="11" spans="2:4">
      <c r="B11" s="31" t="s">
        <v>107</v>
      </c>
      <c r="C11" s="43">
        <v>0</v>
      </c>
      <c r="D11" s="33"/>
    </row>
    <row r="12" spans="2:4">
      <c r="B12" s="31" t="s">
        <v>120</v>
      </c>
      <c r="C12" s="43">
        <v>450</v>
      </c>
      <c r="D12" s="33"/>
    </row>
    <row r="13" spans="2:4">
      <c r="B13" s="31" t="s">
        <v>108</v>
      </c>
      <c r="C13" s="43">
        <v>0</v>
      </c>
      <c r="D13" s="33"/>
    </row>
    <row r="14" spans="2:4">
      <c r="B14" s="31" t="s">
        <v>110</v>
      </c>
      <c r="C14" s="43">
        <v>970</v>
      </c>
      <c r="D14" s="33"/>
    </row>
    <row r="15" spans="2:4">
      <c r="B15" s="31" t="s">
        <v>109</v>
      </c>
      <c r="C15" s="43">
        <v>850</v>
      </c>
      <c r="D15" s="33"/>
    </row>
    <row r="16" spans="2:4" ht="16.5" thickBot="1">
      <c r="B16" s="52" t="s">
        <v>112</v>
      </c>
      <c r="C16" s="53">
        <v>1720</v>
      </c>
      <c r="D16" s="54">
        <f>SUM(C11:C16)</f>
        <v>3990</v>
      </c>
    </row>
    <row r="17" spans="2:5" ht="16.5" thickBot="1">
      <c r="B17" s="44" t="s">
        <v>111</v>
      </c>
      <c r="C17" s="44"/>
      <c r="D17" s="58">
        <f>SUM(D8+D16)</f>
        <v>16670</v>
      </c>
    </row>
    <row r="18" spans="2:5">
      <c r="B18" s="55"/>
      <c r="C18" s="56"/>
      <c r="D18" s="57"/>
    </row>
    <row r="19" spans="2:5">
      <c r="B19" s="31" t="s">
        <v>135</v>
      </c>
      <c r="C19" s="43"/>
      <c r="D19" s="33"/>
    </row>
    <row r="20" spans="2:5">
      <c r="B20" s="31"/>
      <c r="C20" s="43"/>
      <c r="D20" s="33"/>
    </row>
    <row r="21" spans="2:5">
      <c r="B21" s="31"/>
      <c r="C21" s="43"/>
      <c r="D21" s="33"/>
    </row>
    <row r="22" spans="2:5">
      <c r="B22" s="31" t="s">
        <v>125</v>
      </c>
      <c r="C22" s="43"/>
      <c r="D22" s="33">
        <v>2170</v>
      </c>
    </row>
    <row r="23" spans="2:5">
      <c r="B23" s="31" t="s">
        <v>126</v>
      </c>
      <c r="C23" s="43"/>
      <c r="D23" s="33">
        <v>2170</v>
      </c>
    </row>
    <row r="24" spans="2:5">
      <c r="B24" s="31" t="s">
        <v>114</v>
      </c>
      <c r="C24" s="43"/>
      <c r="D24" s="33">
        <f>D17-D22</f>
        <v>14500</v>
      </c>
    </row>
    <row r="25" spans="2:5">
      <c r="B25" s="31"/>
      <c r="C25" s="43"/>
      <c r="D25" s="59"/>
    </row>
    <row r="26" spans="2:5">
      <c r="B26" s="31"/>
      <c r="C26" s="43"/>
      <c r="D26" s="33"/>
    </row>
    <row r="27" spans="2:5" ht="16.5" thickBot="1">
      <c r="B27" s="34" t="s">
        <v>115</v>
      </c>
      <c r="C27" s="48"/>
      <c r="D27" s="35">
        <f>D23+D24</f>
        <v>16670</v>
      </c>
    </row>
    <row r="31" spans="2:5" ht="18">
      <c r="E31" s="13" t="s">
        <v>49</v>
      </c>
    </row>
    <row r="32" spans="2:5">
      <c r="E32" s="6" t="s">
        <v>44</v>
      </c>
    </row>
    <row r="34" spans="5:5">
      <c r="E34" s="6" t="s">
        <v>50</v>
      </c>
    </row>
    <row r="36" spans="5:5">
      <c r="E36" s="7" t="s">
        <v>45</v>
      </c>
    </row>
    <row r="37" spans="5:5">
      <c r="E37" s="7" t="s">
        <v>46</v>
      </c>
    </row>
    <row r="38" spans="5:5">
      <c r="E38" s="7" t="s">
        <v>47</v>
      </c>
    </row>
    <row r="39" spans="5:5">
      <c r="E39" s="7" t="s">
        <v>48</v>
      </c>
    </row>
    <row r="41" spans="5:5">
      <c r="E41" s="7" t="s">
        <v>34</v>
      </c>
    </row>
    <row r="42" spans="5:5">
      <c r="E42" s="6" t="s">
        <v>51</v>
      </c>
    </row>
    <row r="43" spans="5:5">
      <c r="E43" s="6" t="s">
        <v>52</v>
      </c>
    </row>
    <row r="44" spans="5:5">
      <c r="E44" s="6" t="s">
        <v>69</v>
      </c>
    </row>
    <row r="45" spans="5:5">
      <c r="E45" s="14"/>
    </row>
  </sheetData>
  <mergeCells count="1">
    <mergeCell ref="B2:D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EB9E3-5910-47D1-A9C3-46FFB5BED9E0}">
  <dimension ref="B1:E45"/>
  <sheetViews>
    <sheetView zoomScale="85" zoomScaleNormal="85" workbookViewId="0">
      <selection activeCell="B19" sqref="B19"/>
    </sheetView>
  </sheetViews>
  <sheetFormatPr defaultColWidth="11" defaultRowHeight="15.75"/>
  <cols>
    <col min="2" max="2" width="28" customWidth="1"/>
  </cols>
  <sheetData>
    <row r="1" spans="2:4" ht="16.5" thickBot="1"/>
    <row r="2" spans="2:4" ht="19.5" thickBot="1">
      <c r="B2" s="78" t="s">
        <v>127</v>
      </c>
      <c r="C2" s="79"/>
      <c r="D2" s="80"/>
    </row>
    <row r="3" spans="2:4">
      <c r="B3" s="29"/>
      <c r="C3" s="46"/>
      <c r="D3" s="30"/>
    </row>
    <row r="4" spans="2:4">
      <c r="B4" s="31" t="s">
        <v>105</v>
      </c>
      <c r="C4" s="43" t="s">
        <v>119</v>
      </c>
      <c r="D4" s="33" t="s">
        <v>119</v>
      </c>
    </row>
    <row r="5" spans="2:4">
      <c r="B5" s="31" t="s">
        <v>102</v>
      </c>
      <c r="C5" s="43">
        <v>11180</v>
      </c>
      <c r="D5" s="33"/>
    </row>
    <row r="6" spans="2:4">
      <c r="B6" s="31" t="s">
        <v>103</v>
      </c>
      <c r="C6" s="43">
        <v>1500</v>
      </c>
      <c r="D6" s="33"/>
    </row>
    <row r="7" spans="2:4">
      <c r="B7" s="31" t="s">
        <v>104</v>
      </c>
      <c r="C7" s="43">
        <v>0</v>
      </c>
      <c r="D7" s="33"/>
    </row>
    <row r="8" spans="2:4">
      <c r="B8" s="47" t="s">
        <v>117</v>
      </c>
      <c r="C8" s="45"/>
      <c r="D8" s="33">
        <f>SUM(C5:C7)</f>
        <v>12680</v>
      </c>
    </row>
    <row r="9" spans="2:4">
      <c r="B9" s="31"/>
      <c r="C9" s="43"/>
      <c r="D9" s="33"/>
    </row>
    <row r="10" spans="2:4">
      <c r="B10" s="31" t="s">
        <v>106</v>
      </c>
      <c r="C10" s="43"/>
      <c r="D10" s="33"/>
    </row>
    <row r="11" spans="2:4">
      <c r="B11" s="31" t="s">
        <v>107</v>
      </c>
      <c r="C11" s="43">
        <v>0</v>
      </c>
      <c r="D11" s="33"/>
    </row>
    <row r="12" spans="2:4">
      <c r="B12" s="31" t="s">
        <v>120</v>
      </c>
      <c r="C12" s="43">
        <v>450</v>
      </c>
      <c r="D12" s="33"/>
    </row>
    <row r="13" spans="2:4">
      <c r="B13" s="31" t="s">
        <v>108</v>
      </c>
      <c r="C13" s="43">
        <v>0</v>
      </c>
      <c r="D13" s="33"/>
    </row>
    <row r="14" spans="2:4">
      <c r="B14" s="31" t="s">
        <v>110</v>
      </c>
      <c r="C14" s="43">
        <v>970</v>
      </c>
      <c r="D14" s="33"/>
    </row>
    <row r="15" spans="2:4">
      <c r="B15" s="31" t="s">
        <v>109</v>
      </c>
      <c r="C15" s="43">
        <v>850</v>
      </c>
      <c r="D15" s="33"/>
    </row>
    <row r="16" spans="2:4" ht="16.5" thickBot="1">
      <c r="B16" s="52" t="s">
        <v>112</v>
      </c>
      <c r="C16" s="53">
        <v>1720</v>
      </c>
      <c r="D16" s="54">
        <f>SUM(C11:C16)</f>
        <v>3990</v>
      </c>
    </row>
    <row r="17" spans="2:5" ht="16.5" thickBot="1">
      <c r="B17" s="44" t="s">
        <v>111</v>
      </c>
      <c r="C17" s="44"/>
      <c r="D17" s="58">
        <f>SUM(D8+D16)</f>
        <v>16670</v>
      </c>
    </row>
    <row r="18" spans="2:5">
      <c r="B18" s="55"/>
      <c r="C18" s="56"/>
      <c r="D18" s="57"/>
    </row>
    <row r="19" spans="2:5">
      <c r="B19" s="31" t="s">
        <v>135</v>
      </c>
      <c r="C19" s="43"/>
      <c r="D19" s="33"/>
    </row>
    <row r="20" spans="2:5">
      <c r="B20" s="31"/>
      <c r="C20" s="43"/>
      <c r="D20" s="33"/>
    </row>
    <row r="21" spans="2:5">
      <c r="B21" s="31"/>
      <c r="C21" s="43"/>
      <c r="D21" s="33"/>
    </row>
    <row r="22" spans="2:5">
      <c r="B22" s="31" t="s">
        <v>122</v>
      </c>
      <c r="C22" s="43"/>
      <c r="D22" s="33">
        <v>2170</v>
      </c>
    </row>
    <row r="23" spans="2:5">
      <c r="B23" s="31" t="s">
        <v>123</v>
      </c>
      <c r="C23" s="43"/>
      <c r="D23" s="33">
        <v>2170</v>
      </c>
    </row>
    <row r="24" spans="2:5">
      <c r="B24" s="31" t="s">
        <v>124</v>
      </c>
      <c r="C24" s="43"/>
      <c r="D24" s="33">
        <f>D17-D23</f>
        <v>14500</v>
      </c>
    </row>
    <row r="25" spans="2:5">
      <c r="B25" s="31"/>
      <c r="C25" s="43"/>
      <c r="D25" s="59"/>
    </row>
    <row r="26" spans="2:5">
      <c r="B26" s="31" t="s">
        <v>121</v>
      </c>
      <c r="C26" s="43"/>
      <c r="D26" s="33"/>
    </row>
    <row r="27" spans="2:5" ht="16.5" thickBot="1">
      <c r="B27" s="34" t="s">
        <v>115</v>
      </c>
      <c r="C27" s="48"/>
      <c r="D27" s="35">
        <f>D23+D24</f>
        <v>16670</v>
      </c>
    </row>
    <row r="31" spans="2:5" ht="18">
      <c r="E31" s="13" t="s">
        <v>49</v>
      </c>
    </row>
    <row r="32" spans="2:5">
      <c r="E32" s="6" t="s">
        <v>44</v>
      </c>
    </row>
    <row r="34" spans="5:5">
      <c r="E34" s="6" t="s">
        <v>50</v>
      </c>
    </row>
    <row r="36" spans="5:5">
      <c r="E36" s="7" t="s">
        <v>45</v>
      </c>
    </row>
    <row r="37" spans="5:5">
      <c r="E37" s="7" t="s">
        <v>46</v>
      </c>
    </row>
    <row r="38" spans="5:5">
      <c r="E38" s="7" t="s">
        <v>47</v>
      </c>
    </row>
    <row r="39" spans="5:5">
      <c r="E39" s="7" t="s">
        <v>48</v>
      </c>
    </row>
    <row r="41" spans="5:5">
      <c r="E41" s="7" t="s">
        <v>34</v>
      </c>
    </row>
    <row r="42" spans="5:5">
      <c r="E42" s="6" t="s">
        <v>51</v>
      </c>
    </row>
    <row r="43" spans="5:5">
      <c r="E43" s="6" t="s">
        <v>52</v>
      </c>
    </row>
    <row r="44" spans="5:5">
      <c r="E44" s="6" t="s">
        <v>69</v>
      </c>
    </row>
    <row r="45" spans="5:5">
      <c r="E45" s="14"/>
    </row>
  </sheetData>
  <mergeCells count="1">
    <mergeCell ref="B2: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Start Up Costs </vt:lpstr>
      <vt:lpstr>Income Statement Year 2025</vt:lpstr>
      <vt:lpstr>Income Statement Year 2026</vt:lpstr>
      <vt:lpstr>Income Statement Year 2027</vt:lpstr>
      <vt:lpstr>Cash Flow Year 2025 </vt:lpstr>
      <vt:lpstr>Cash Flow Year 2026</vt:lpstr>
      <vt:lpstr>Cash Flow Year 2027</vt:lpstr>
      <vt:lpstr>Balance Sheet Year 2025</vt:lpstr>
      <vt:lpstr>Balance Sheet Year 2026</vt:lpstr>
      <vt:lpstr>Balance Sheet Year 2027</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shafeed ellikkal</cp:lastModifiedBy>
  <dcterms:created xsi:type="dcterms:W3CDTF">2022-03-19T15:50:25Z</dcterms:created>
  <dcterms:modified xsi:type="dcterms:W3CDTF">2025-03-17T07:43:47Z</dcterms:modified>
</cp:coreProperties>
</file>